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000" windowHeight="4770" tabRatio="500" activeTab="0"/>
  </bookViews>
  <sheets>
    <sheet name="Price Estimator" sheetId="1" r:id="rId1"/>
    <sheet name="Usage Pattern" sheetId="2" r:id="rId2"/>
    <sheet name="AWS Region-Instance" sheetId="3" state="hidden" r:id="rId3"/>
    <sheet name="AWS Region-Instance Pricing" sheetId="4" state="hidden" r:id="rId4"/>
    <sheet name="Constants" sheetId="5" state="hidden" r:id="rId5"/>
  </sheets>
  <definedNames>
    <definedName name="AWS_Region_Instance_Pricing">'AWS Region-Instance Pricing'!$A:$AY</definedName>
    <definedName name="AWS_Region_Listing">OFFSET('AWS Region-Instance'!$A$1,0,0,1,COUNTA('AWS Region-Instance'!$1:$1))</definedName>
    <definedName name="buffer_percent">'Price Estimator'!$B$13</definedName>
    <definedName name="Buffer_Weekday_Hours">'Usage Pattern'!$D$31</definedName>
    <definedName name="Buffer_Weekend_Hours">'Usage Pattern'!$D$61</definedName>
    <definedName name="const_RDS_SAL_Options">'Constants'!$A$2:$A$29</definedName>
    <definedName name="Days_In_Weekend">'Usage Pattern'!$C$35</definedName>
    <definedName name="Days_In_Work_Week">'Usage Pattern'!$C$5</definedName>
    <definedName name="fleet_utilization">'Price Estimator'!$B$13</definedName>
    <definedName name="instance_price_stopped">'Price Estimator'!$B$18</definedName>
    <definedName name="instance_price_streaming">'Price Estimator'!$B$17</definedName>
    <definedName name="Instances_For_Selected_AWS_Region">OFFSET('AWS Region-Instance'!$A$1,1,MATCH(Selected_AWS_Region,AWS_Region_Listing,0)-1,COUNTA(INDIRECT("AWSRegionInstance["&amp;Selected_AWS_Region&amp;"]")),1)</definedName>
    <definedName name="license_model">'Price Estimator'!$B$12</definedName>
    <definedName name="Monthly_Buffer_WD_Hours">'Price Estimator'!$C$20</definedName>
    <definedName name="Monthly_Buffer_WE_Hours">'Price Estimator'!$C$21</definedName>
    <definedName name="Monthly_Used_WD_Hours">'Price Estimator'!$B$20</definedName>
    <definedName name="Monthly_Used_WE_Hours">'Price Estimator'!$B$21</definedName>
    <definedName name="OD_WD_Cost">'Price Estimator'!#REF!</definedName>
    <definedName name="OD_WE_Cost">'Price Estimator'!#REF!</definedName>
    <definedName name="RDS_SAL_Fee">'Price Estimator'!$B$16</definedName>
    <definedName name="Selected_AWS_Region">'Price Estimator'!$B$10</definedName>
    <definedName name="Selected_Instance">'Price Estimator'!$B$11</definedName>
    <definedName name="total_users">'Price Estimator'!$B$9</definedName>
    <definedName name="Used_Weekday_Hours">'Usage Pattern'!$C$31</definedName>
    <definedName name="Used_Weekend_Hours">'Usage Pattern'!$C$61</definedName>
    <definedName name="Weeks_Per_Month">'Usage Pattern'!$C$2</definedName>
  </definedNames>
  <calcPr fullCalcOnLoad="1"/>
</workbook>
</file>

<file path=xl/comments1.xml><?xml version="1.0" encoding="utf-8"?>
<comments xmlns="http://schemas.openxmlformats.org/spreadsheetml/2006/main">
  <authors>
    <author>Rathinasamy, Murali</author>
  </authors>
  <commentList>
    <comment ref="B13" authorId="0">
      <text>
        <r>
          <rPr>
            <sz val="9"/>
            <rFont val="Tahoma"/>
            <family val="2"/>
          </rPr>
          <t>Specify the percent of concurrency to maintain as buffer capacity. Buffer capacity ensures new users have an instance available.</t>
        </r>
      </text>
    </comment>
    <comment ref="B11" authorId="0">
      <text>
        <r>
          <rPr>
            <sz val="9"/>
            <rFont val="Tahoma"/>
            <family val="2"/>
          </rPr>
          <t>Instance type and size that your users will use</t>
        </r>
      </text>
    </comment>
    <comment ref="B9" authorId="0">
      <text>
        <r>
          <rPr>
            <sz val="9"/>
            <rFont val="Tahoma"/>
            <family val="2"/>
          </rPr>
          <t>The total number of unique users that will stream in the month. For example, if you have 500 total unique users with 50 concurrent, enter 500. This is used to calculate the user fee and effectively monthly cost per user.</t>
        </r>
      </text>
    </comment>
    <comment ref="B10" authorId="0">
      <text>
        <r>
          <rPr>
            <sz val="9"/>
            <rFont val="Tahoma"/>
            <family val="2"/>
          </rPr>
          <t>AWS Region which will have your streaming resources.</t>
        </r>
      </text>
    </comment>
    <comment ref="B12" authorId="0">
      <text>
        <r>
          <rPr>
            <b/>
            <sz val="9"/>
            <rFont val="Tahoma"/>
            <family val="2"/>
          </rPr>
          <t>Commercial license included</t>
        </r>
        <r>
          <rPr>
            <sz val="9"/>
            <rFont val="Tahoma"/>
            <family val="2"/>
          </rPr>
          <t xml:space="preserve">: AWS will assess an user fee for each unique user that streams per region per month.
</t>
        </r>
        <r>
          <rPr>
            <b/>
            <sz val="9"/>
            <rFont val="Tahoma"/>
            <family val="2"/>
          </rPr>
          <t>Academic license included</t>
        </r>
        <r>
          <rPr>
            <sz val="9"/>
            <rFont val="Tahoma"/>
            <family val="2"/>
          </rPr>
          <t xml:space="preserve">: AWS will assess a user fee for each unique user that streams per region per month, at a lower rate, for qualified schools, universities, and public institutions.
</t>
        </r>
        <r>
          <rPr>
            <b/>
            <sz val="9"/>
            <rFont val="Tahoma"/>
            <family val="2"/>
          </rPr>
          <t>Bring your own license</t>
        </r>
        <r>
          <rPr>
            <sz val="9"/>
            <rFont val="Tahoma"/>
            <family val="2"/>
          </rPr>
          <t>: You are porting your existing user licenses to use with AWS. For users covered by your own licenses, you won't incur monthly user fees.</t>
        </r>
      </text>
    </comment>
  </commentList>
</comments>
</file>

<file path=xl/comments2.xml><?xml version="1.0" encoding="utf-8"?>
<comments xmlns="http://schemas.openxmlformats.org/spreadsheetml/2006/main">
  <authors>
    <author>Rathinasamy, Murali</author>
  </authors>
  <commentList>
    <comment ref="C6" authorId="0">
      <text>
        <r>
          <rPr>
            <sz val="9"/>
            <rFont val="Tahoma"/>
            <family val="2"/>
          </rPr>
          <t>Actual concurrent users expected during this hour</t>
        </r>
      </text>
    </comment>
    <comment ref="C36" authorId="0">
      <text>
        <r>
          <rPr>
            <sz val="9"/>
            <rFont val="Tahoma"/>
            <family val="2"/>
          </rPr>
          <t>Actual concurrent users expected during this hour</t>
        </r>
      </text>
    </comment>
    <comment ref="D6" authorId="0">
      <text>
        <r>
          <rPr>
            <sz val="9"/>
            <rFont val="Tahoma"/>
            <family val="2"/>
          </rPr>
          <t>Buffer instances are automatically calculated based on the buffer capacity % entered on the Price Estimator.</t>
        </r>
      </text>
    </comment>
    <comment ref="D36" authorId="0">
      <text>
        <r>
          <rPr>
            <sz val="9"/>
            <rFont val="Tahoma"/>
            <family val="2"/>
          </rPr>
          <t>Buffer instances are automatically calculated based on the buffer capacity % entered on the Price Estimator.</t>
        </r>
      </text>
    </comment>
  </commentList>
</comments>
</file>

<file path=xl/sharedStrings.xml><?xml version="1.0" encoding="utf-8"?>
<sst xmlns="http://schemas.openxmlformats.org/spreadsheetml/2006/main" count="394" uniqueCount="95">
  <si>
    <t>Workload Input</t>
  </si>
  <si>
    <t>StoppedInstanceFee</t>
  </si>
  <si>
    <t>Always-On Fleet</t>
  </si>
  <si>
    <t>Total Cost</t>
  </si>
  <si>
    <t>Fleet Type</t>
  </si>
  <si>
    <t>standard.large</t>
  </si>
  <si>
    <t>compute.large</t>
  </si>
  <si>
    <t>compute.xlarge</t>
  </si>
  <si>
    <t>compute.2xlarge</t>
  </si>
  <si>
    <t>compute.4xlarge</t>
  </si>
  <si>
    <t>compute.8xlarge</t>
  </si>
  <si>
    <t>memory.large</t>
  </si>
  <si>
    <t>memory.xlarge</t>
  </si>
  <si>
    <t>memory.2xlarge</t>
  </si>
  <si>
    <t>memory.4xlarge</t>
  </si>
  <si>
    <t>memory.8xlarge</t>
  </si>
  <si>
    <t>graphics-desktop.2xlarge</t>
  </si>
  <si>
    <t>graphics-pro.4xlarge</t>
  </si>
  <si>
    <t>graphics-pro.8xlarge</t>
  </si>
  <si>
    <t>graphics-pro.16xlarge</t>
  </si>
  <si>
    <t>graphics-design.xlarge</t>
  </si>
  <si>
    <t>graphics-design.2xlarge</t>
  </si>
  <si>
    <t>graphics-design.4xlarge</t>
  </si>
  <si>
    <t>Calculator output estimates are in GREEN</t>
  </si>
  <si>
    <t>Start Time</t>
  </si>
  <si>
    <t>End Time</t>
  </si>
  <si>
    <t>Weekday Usage</t>
  </si>
  <si>
    <t>Weekend Usage</t>
  </si>
  <si>
    <t>Savings of on-demand over always-on</t>
  </si>
  <si>
    <t>On-Demand Fleet Cost</t>
  </si>
  <si>
    <t>Monthly hours (weekdays)</t>
  </si>
  <si>
    <t>Concurrent Users in each hour</t>
  </si>
  <si>
    <t>Price per streaming hour</t>
  </si>
  <si>
    <t>Price per stopped instance hour</t>
  </si>
  <si>
    <t>Monthly streaming cost - Weekdays</t>
  </si>
  <si>
    <t>Monthly streaming cost - Weekends</t>
  </si>
  <si>
    <t>Monthly user fee costs</t>
  </si>
  <si>
    <t>Total monthly cost estimate</t>
  </si>
  <si>
    <t>Monthly hours (weekends)</t>
  </si>
  <si>
    <t>Annualized cost estimate</t>
  </si>
  <si>
    <t>Effective monthly cost/user Estimate</t>
  </si>
  <si>
    <t>N/A</t>
  </si>
  <si>
    <t>RDS SAL fee per user per month</t>
  </si>
  <si>
    <r>
      <t xml:space="preserve">User inputs are in </t>
    </r>
    <r>
      <rPr>
        <b/>
        <i/>
        <sz val="12"/>
        <color indexed="49"/>
        <rFont val="Calibri (Body)"/>
        <family val="0"/>
      </rPr>
      <t>BLUE</t>
    </r>
  </si>
  <si>
    <t>US East (N. Virginia)</t>
  </si>
  <si>
    <t>US West (Oregon)</t>
  </si>
  <si>
    <t>EU (Frankfurt)</t>
  </si>
  <si>
    <t>EU (Ireland)</t>
  </si>
  <si>
    <t>Asia Pacific (Tokyo)</t>
  </si>
  <si>
    <t>Asia Pacific (Singapore)</t>
  </si>
  <si>
    <t>Asia Pacific (Sydney)</t>
  </si>
  <si>
    <t>Asia Pacific (Seoul)</t>
  </si>
  <si>
    <t>Total per weekend day</t>
  </si>
  <si>
    <t>Total per weekday</t>
  </si>
  <si>
    <t>Amazon AppStream 2.0 Pricing Tool</t>
  </si>
  <si>
    <t>The Amazon AppStream 2.0 Pricing Tool provides only an estimate of your AWS fees related to your usage of AppStream 2.0 and doesn’t include any taxes that might apply.  Your actual fees depend on a variety of factors, including your actual usage of AWS services.</t>
  </si>
  <si>
    <t>memory.z1d.large</t>
  </si>
  <si>
    <t>memory.z1d.xlarge</t>
  </si>
  <si>
    <t>memory.z1d.2xlarge</t>
  </si>
  <si>
    <t>memory.z1d.3xlarge</t>
  </si>
  <si>
    <t>memory.z1d.6xlarge</t>
  </si>
  <si>
    <t>memory.z1d.12xlarge</t>
  </si>
  <si>
    <t>standard.medium</t>
  </si>
  <si>
    <t>graphics-design.large</t>
  </si>
  <si>
    <t>AWS GovCloud (US-West)</t>
  </si>
  <si>
    <t>RDS SAL Options</t>
  </si>
  <si>
    <t>Commercial license included</t>
  </si>
  <si>
    <t>Academic license included</t>
  </si>
  <si>
    <t>Outputs</t>
  </si>
  <si>
    <t>Used Hours</t>
  </si>
  <si>
    <t>Buffer Hours</t>
  </si>
  <si>
    <t>Buffer instances</t>
  </si>
  <si>
    <t>Bring your own license</t>
  </si>
  <si>
    <t>Instance details</t>
  </si>
  <si>
    <t>Larger instance types have greater savings when using on-demand fleets. Other ways to reduce cost are reducing buffer capacity and bringing your own user licenses.</t>
  </si>
  <si>
    <t>Days in work week:</t>
  </si>
  <si>
    <t>Days in weekend:</t>
  </si>
  <si>
    <t>Weeks per month:</t>
  </si>
  <si>
    <t>AWS Region:</t>
  </si>
  <si>
    <t>Instance type and size:</t>
  </si>
  <si>
    <t>License model for user fee:</t>
  </si>
  <si>
    <t>Buffer capacity as % of concurrency:</t>
  </si>
  <si>
    <t>Calculated fields are in GRAY</t>
  </si>
  <si>
    <t>Switch to the Usage Pattern worksheet, then enter in your expected concurrency per hour for weekdays and weekend days. The outputs will then be automatically calculated based on the inputs above and entered Usage Pattern.</t>
  </si>
  <si>
    <t>Usage Pattern</t>
  </si>
  <si>
    <t>graphics.g4dn.xlarge</t>
  </si>
  <si>
    <t>graphics.g4dn.2xlarge</t>
  </si>
  <si>
    <t>graphics.g4dn.4xlarge</t>
  </si>
  <si>
    <t>graphics.g4dn.8xlarge</t>
  </si>
  <si>
    <t>graphics.g4dn.12xlarge</t>
  </si>
  <si>
    <t>graphics.g4dn.16xlarge</t>
  </si>
  <si>
    <t>Amazon AppStream 2.0 releases a simple pricing tool</t>
  </si>
  <si>
    <t>You can download the latest version of the pricing tool:</t>
  </si>
  <si>
    <t>Total unique users in your organization:</t>
  </si>
  <si>
    <r>
      <rPr>
        <b/>
        <sz val="12"/>
        <color indexed="8"/>
        <rFont val="Calibri"/>
        <family val="2"/>
      </rPr>
      <t>Version:</t>
    </r>
    <r>
      <rPr>
        <sz val="12"/>
        <color theme="1"/>
        <rFont val="Calibri"/>
        <family val="2"/>
      </rPr>
      <t xml:space="preserve"> APR-29-2020</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</si>
</sst>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quot;$&quot;* #,##0.00_-;\-&quot;$&quot;* #,##0.00_-;_-&quot;$&quot;* &quot;-&quot;??_-;_-@_-"/>
    <numFmt numFmtId="167" formatCode="_(&quot;$&quot;* #,##0_);_(&quot;$&quot;* \(#,##0\);_(&quot;$&quot;* &quot;-&quot;??_);_(@_)"/>
    <numFmt numFmtId="168" formatCode="_(&quot;$&quot;* #,##0.000_);_(&quot;$&quot;* \(#,##0.000\);_(&quot;$&quot;* &quot;-&quot;??_);_(@_)"/>
    <numFmt numFmtId="169" formatCode="0.0%"/>
    <numFmt numFmtId="170" formatCode="_-&quot;$&quot;* #,##0.000_-;\-&quot;$&quot;* #,##0.000_-;_-&quot;$&quot;* &quot;-&quot;??_-;_-@_-"/>
    <numFmt numFmtId="171" formatCode="_(* #,##0_);_(* \(#,##0\);_(* &quot;-&quot;??_);_(@_)"/>
    <numFmt numFmtId="172" formatCode="&quot;$&quot;#,##0.00"/>
    <numFmt numFmtId="173" formatCode="&quot;$&quot;#,##0.000"/>
  </numFmts>
  <fonts count="68">
    <font>
      <sz val="12"/>
      <color theme="1"/>
      <name val="Calibri"/>
      <family val="2"/>
    </font>
    <font>
      <sz val="11"/>
      <color indexed="8"/>
      <name val="Calibri"/>
      <family val="2"/>
    </font>
    <font>
      <sz val="12"/>
      <color indexed="8"/>
      <name val="Calibri"/>
      <family val="2"/>
    </font>
    <font>
      <b/>
      <sz val="12"/>
      <color indexed="8"/>
      <name val="Calibri"/>
      <family val="2"/>
    </font>
    <font>
      <u val="single"/>
      <sz val="12"/>
      <color indexed="30"/>
      <name val="Calibri"/>
      <family val="2"/>
    </font>
    <font>
      <u val="single"/>
      <sz val="12"/>
      <color indexed="25"/>
      <name val="Calibri"/>
      <family val="2"/>
    </font>
    <font>
      <b/>
      <sz val="16"/>
      <color indexed="9"/>
      <name val="Calibri"/>
      <family val="2"/>
    </font>
    <font>
      <sz val="12"/>
      <color indexed="62"/>
      <name val="Calibri"/>
      <family val="2"/>
    </font>
    <font>
      <i/>
      <sz val="12"/>
      <color indexed="8"/>
      <name val="Calibri"/>
      <family val="2"/>
    </font>
    <font>
      <b/>
      <sz val="22"/>
      <color indexed="8"/>
      <name val="Calibri"/>
      <family val="2"/>
    </font>
    <font>
      <b/>
      <sz val="12"/>
      <color indexed="9"/>
      <name val="Calibri"/>
      <family val="2"/>
    </font>
    <font>
      <b/>
      <i/>
      <sz val="12"/>
      <color indexed="49"/>
      <name val="Calibri (Body)"/>
      <family val="0"/>
    </font>
    <font>
      <b/>
      <i/>
      <sz val="12"/>
      <color indexed="57"/>
      <name val="Calibri"/>
      <family val="2"/>
    </font>
    <font>
      <sz val="12"/>
      <color indexed="30"/>
      <name val="Calibri"/>
      <family val="2"/>
    </font>
    <font>
      <sz val="12"/>
      <color indexed="57"/>
      <name val="Calibri"/>
      <family val="2"/>
    </font>
    <font>
      <sz val="9"/>
      <name val="Tahoma"/>
      <family val="2"/>
    </font>
    <font>
      <b/>
      <sz val="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sz val="9"/>
      <color indexed="63"/>
      <name val="Calibri"/>
      <family val="0"/>
    </font>
    <font>
      <b/>
      <sz val="12"/>
      <color indexed="63"/>
      <name val="Calibri"/>
      <family val="0"/>
    </font>
    <font>
      <b/>
      <sz val="14"/>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000000"/>
      <name val="Calibri"/>
      <family val="2"/>
    </font>
    <font>
      <sz val="12"/>
      <color rgb="FF000000"/>
      <name val="Calibri"/>
      <family val="2"/>
    </font>
    <font>
      <b/>
      <sz val="12"/>
      <color theme="1"/>
      <name val="Calibri"/>
      <family val="2"/>
    </font>
    <font>
      <b/>
      <sz val="16"/>
      <color theme="0"/>
      <name val="Calibri"/>
      <family val="2"/>
    </font>
    <font>
      <i/>
      <sz val="12"/>
      <color theme="1"/>
      <name val="Calibri"/>
      <family val="2"/>
    </font>
    <font>
      <b/>
      <sz val="22"/>
      <color theme="1"/>
      <name val="Calibri"/>
      <family val="2"/>
    </font>
    <font>
      <b/>
      <sz val="12"/>
      <color theme="0"/>
      <name val="Calibri"/>
      <family val="2"/>
    </font>
    <font>
      <b/>
      <i/>
      <sz val="12"/>
      <color theme="9"/>
      <name val="Calibri"/>
      <family val="2"/>
    </font>
    <font>
      <sz val="12"/>
      <color rgb="FF0070C0"/>
      <name val="Calibri"/>
      <family val="2"/>
    </font>
    <font>
      <sz val="12"/>
      <color theme="9"/>
      <name val="Calibri"/>
      <family val="2"/>
    </font>
    <font>
      <sz val="12"/>
      <color theme="4"/>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bottom style="thin"/>
    </border>
    <border>
      <left/>
      <right style="thin"/>
      <top/>
      <bottom style="thin"/>
    </border>
    <border>
      <left style="medium"/>
      <right/>
      <top/>
      <bottom/>
    </border>
    <border>
      <left style="medium"/>
      <right/>
      <top style="medium">
        <color theme="4" tint="-0.4999699890613556"/>
      </top>
      <bottom/>
    </border>
    <border>
      <left style="medium">
        <color theme="0" tint="-0.1499900072813034"/>
      </left>
      <right style="medium">
        <color theme="0" tint="-0.1499900072813034"/>
      </right>
      <top style="medium">
        <color theme="0" tint="-0.1499900072813034"/>
      </top>
      <bottom/>
    </border>
    <border>
      <left style="medium">
        <color theme="0" tint="-0.1499900072813034"/>
      </left>
      <right style="medium">
        <color theme="0" tint="-0.1499900072813034"/>
      </right>
      <top/>
      <bottom/>
    </border>
    <border>
      <left style="medium"/>
      <right/>
      <top/>
      <bottom style="double">
        <color theme="4" tint="-0.4999699890613556"/>
      </bottom>
    </border>
    <border>
      <left style="medium">
        <color theme="0" tint="-0.1499900072813034"/>
      </left>
      <right style="medium">
        <color theme="0" tint="-0.1499900072813034"/>
      </right>
      <top/>
      <bottom style="double">
        <color theme="1"/>
      </bottom>
    </border>
    <border>
      <left style="medium"/>
      <right/>
      <top/>
      <bottom style="medium"/>
    </border>
    <border>
      <left style="medium">
        <color theme="0" tint="-0.1499900072813034"/>
      </left>
      <right style="medium">
        <color theme="0" tint="-0.1499900072813034"/>
      </right>
      <top/>
      <bottom style="medium">
        <color theme="1"/>
      </bottom>
    </border>
    <border>
      <left style="medium">
        <color theme="4"/>
      </left>
      <right/>
      <top style="medium">
        <color theme="4"/>
      </top>
      <bottom/>
    </border>
    <border>
      <left style="medium"/>
      <right style="medium"/>
      <top style="medium"/>
      <bottom/>
    </border>
    <border>
      <left style="medium">
        <color theme="4"/>
      </left>
      <right/>
      <top/>
      <bottom/>
    </border>
    <border>
      <left style="medium"/>
      <right style="medium"/>
      <top/>
      <bottom/>
    </border>
    <border>
      <left style="medium">
        <color theme="0" tint="-0.1499900072813034"/>
      </left>
      <right style="medium"/>
      <top style="medium">
        <color theme="0" tint="-0.1499900072813034"/>
      </top>
      <bottom/>
    </border>
    <border>
      <left style="medium">
        <color theme="0" tint="-0.1499900072813034"/>
      </left>
      <right style="medium">
        <color theme="0" tint="-0.1499900072813034"/>
      </right>
      <top/>
      <bottom style="medium"/>
    </border>
    <border>
      <left style="medium">
        <color theme="0" tint="-0.1499900072813034"/>
      </left>
      <right style="medium"/>
      <top/>
      <bottom style="medium"/>
    </border>
    <border>
      <left style="thin"/>
      <right style="thin"/>
      <top style="thin"/>
      <bottom style="thin"/>
    </border>
    <border>
      <left/>
      <right/>
      <top/>
      <bottom style="medium"/>
    </border>
    <border>
      <left style="medium">
        <color theme="4"/>
      </left>
      <right style="medium">
        <color theme="8"/>
      </right>
      <top style="medium">
        <color theme="4"/>
      </top>
      <bottom/>
    </border>
    <border>
      <left style="medium">
        <color theme="4"/>
      </left>
      <right style="medium">
        <color theme="8"/>
      </right>
      <top style="medium">
        <color theme="4"/>
      </top>
      <bottom style="medium">
        <color theme="4"/>
      </bottom>
    </border>
    <border>
      <left style="medium">
        <color theme="8"/>
      </left>
      <right/>
      <top/>
      <bottom/>
    </border>
    <border>
      <left/>
      <right/>
      <top style="medium"/>
      <bottom style="medium"/>
    </border>
    <border>
      <left style="medium">
        <color theme="4"/>
      </left>
      <right style="medium">
        <color theme="4"/>
      </right>
      <top style="medium">
        <color theme="4"/>
      </top>
      <bottom style="medium">
        <color theme="4"/>
      </bottom>
    </border>
    <border>
      <left style="medium">
        <color theme="8"/>
      </left>
      <right style="medium">
        <color theme="8"/>
      </right>
      <top style="medium">
        <color theme="8"/>
      </top>
      <bottom style="medium">
        <color theme="8"/>
      </bottom>
    </border>
    <border>
      <left/>
      <right style="medium"/>
      <top/>
      <bottom style="medium"/>
    </border>
    <border>
      <left style="medium"/>
      <right/>
      <top style="medium"/>
      <bottom style="medium"/>
    </border>
    <border>
      <left/>
      <right style="medium">
        <color theme="8"/>
      </right>
      <top/>
      <bottom/>
    </border>
    <border>
      <left/>
      <right style="medium">
        <color theme="4"/>
      </right>
      <top/>
      <botto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2">
    <xf numFmtId="0" fontId="0" fillId="0" borderId="0" xfId="0" applyFont="1" applyAlignment="1">
      <alignment/>
    </xf>
    <xf numFmtId="0" fontId="56" fillId="0" borderId="10" xfId="0" applyFont="1" applyBorder="1" applyAlignment="1">
      <alignment/>
    </xf>
    <xf numFmtId="0" fontId="57" fillId="0" borderId="11" xfId="0" applyFont="1" applyBorder="1" applyAlignment="1">
      <alignment/>
    </xf>
    <xf numFmtId="166" fontId="57" fillId="0" borderId="12" xfId="0" applyNumberFormat="1" applyFont="1" applyBorder="1" applyAlignment="1">
      <alignment/>
    </xf>
    <xf numFmtId="0" fontId="58" fillId="0" borderId="0" xfId="0" applyFont="1" applyFill="1" applyBorder="1" applyAlignment="1">
      <alignment/>
    </xf>
    <xf numFmtId="18" fontId="0" fillId="0" borderId="0" xfId="0" applyNumberFormat="1" applyAlignment="1">
      <alignment/>
    </xf>
    <xf numFmtId="0" fontId="58" fillId="0" borderId="0" xfId="0" applyFont="1" applyAlignment="1">
      <alignment/>
    </xf>
    <xf numFmtId="0" fontId="59" fillId="33" borderId="0" xfId="0" applyFont="1" applyFill="1" applyAlignment="1">
      <alignment/>
    </xf>
    <xf numFmtId="0" fontId="60" fillId="0" borderId="0" xfId="0" applyFont="1" applyAlignment="1">
      <alignment/>
    </xf>
    <xf numFmtId="0" fontId="58" fillId="0" borderId="0" xfId="0" applyFont="1" applyBorder="1" applyAlignment="1">
      <alignment/>
    </xf>
    <xf numFmtId="0" fontId="61" fillId="0" borderId="0" xfId="0" applyFont="1" applyAlignment="1">
      <alignment/>
    </xf>
    <xf numFmtId="166" fontId="57" fillId="0" borderId="12" xfId="0" applyNumberFormat="1" applyFont="1" applyFill="1" applyBorder="1" applyAlignment="1">
      <alignment/>
    </xf>
    <xf numFmtId="0" fontId="56" fillId="0" borderId="10" xfId="0" applyFont="1" applyBorder="1" applyAlignment="1">
      <alignment horizontal="center"/>
    </xf>
    <xf numFmtId="0" fontId="56" fillId="0" borderId="10" xfId="0" applyFont="1" applyFill="1" applyBorder="1" applyAlignment="1">
      <alignment horizontal="center"/>
    </xf>
    <xf numFmtId="170" fontId="57" fillId="0" borderId="12" xfId="0" applyNumberFormat="1" applyFont="1" applyFill="1" applyBorder="1" applyAlignment="1">
      <alignment/>
    </xf>
    <xf numFmtId="0" fontId="62" fillId="33" borderId="0" xfId="0" applyFont="1" applyFill="1" applyAlignment="1">
      <alignment/>
    </xf>
    <xf numFmtId="0" fontId="0" fillId="0" borderId="0" xfId="0" applyFont="1" applyAlignment="1">
      <alignment/>
    </xf>
    <xf numFmtId="0" fontId="63" fillId="7" borderId="0" xfId="0" applyFont="1" applyFill="1" applyAlignment="1">
      <alignment/>
    </xf>
    <xf numFmtId="0" fontId="0" fillId="0" borderId="0" xfId="0" applyFont="1" applyFill="1" applyAlignment="1">
      <alignment/>
    </xf>
    <xf numFmtId="0" fontId="58" fillId="0" borderId="13" xfId="0" applyFont="1" applyFill="1" applyBorder="1" applyAlignment="1">
      <alignment horizontal="left"/>
    </xf>
    <xf numFmtId="0" fontId="58" fillId="0" borderId="13" xfId="0" applyFont="1" applyFill="1" applyBorder="1" applyAlignment="1">
      <alignment/>
    </xf>
    <xf numFmtId="0" fontId="62" fillId="33" borderId="14" xfId="0" applyFont="1" applyFill="1" applyBorder="1" applyAlignment="1">
      <alignment/>
    </xf>
    <xf numFmtId="0" fontId="60" fillId="0" borderId="0" xfId="0" applyFont="1" applyFill="1" applyBorder="1" applyAlignment="1">
      <alignment vertical="center" wrapText="1"/>
    </xf>
    <xf numFmtId="0" fontId="64" fillId="0" borderId="0" xfId="0" applyFont="1" applyFill="1" applyBorder="1" applyAlignment="1">
      <alignment/>
    </xf>
    <xf numFmtId="0" fontId="62" fillId="33" borderId="13" xfId="0" applyFont="1" applyFill="1" applyBorder="1" applyAlignment="1">
      <alignment horizontal="left" vertical="center"/>
    </xf>
    <xf numFmtId="0" fontId="62" fillId="33" borderId="15" xfId="0" applyFont="1" applyFill="1" applyBorder="1" applyAlignment="1">
      <alignment horizontal="center" vertical="center"/>
    </xf>
    <xf numFmtId="167" fontId="65" fillId="7" borderId="16" xfId="44" applyNumberFormat="1" applyFont="1" applyFill="1" applyBorder="1" applyAlignment="1">
      <alignment/>
    </xf>
    <xf numFmtId="0" fontId="58" fillId="0" borderId="17" xfId="0" applyFont="1" applyFill="1" applyBorder="1" applyAlignment="1">
      <alignment/>
    </xf>
    <xf numFmtId="167" fontId="65" fillId="7" borderId="18" xfId="44" applyNumberFormat="1" applyFont="1" applyFill="1" applyBorder="1" applyAlignment="1">
      <alignment/>
    </xf>
    <xf numFmtId="0" fontId="58" fillId="0" borderId="19" xfId="0" applyFont="1" applyFill="1" applyBorder="1" applyAlignment="1">
      <alignment/>
    </xf>
    <xf numFmtId="164" fontId="58" fillId="19" borderId="20" xfId="44" applyNumberFormat="1" applyFont="1" applyFill="1" applyBorder="1" applyAlignment="1">
      <alignment/>
    </xf>
    <xf numFmtId="169" fontId="58" fillId="7" borderId="0" xfId="60" applyNumberFormat="1" applyFont="1" applyFill="1" applyBorder="1" applyAlignment="1">
      <alignment/>
    </xf>
    <xf numFmtId="0" fontId="0" fillId="0" borderId="0" xfId="0" applyFont="1" applyFill="1" applyBorder="1" applyAlignment="1">
      <alignment/>
    </xf>
    <xf numFmtId="0" fontId="60" fillId="0" borderId="0" xfId="0" applyFont="1" applyFill="1" applyBorder="1" applyAlignment="1">
      <alignment/>
    </xf>
    <xf numFmtId="0" fontId="0" fillId="0" borderId="0" xfId="0" applyFont="1" applyFill="1" applyBorder="1" applyAlignment="1">
      <alignment/>
    </xf>
    <xf numFmtId="171" fontId="66" fillId="6" borderId="21" xfId="42" applyNumberFormat="1" applyFont="1" applyFill="1" applyBorder="1" applyAlignment="1">
      <alignment/>
    </xf>
    <xf numFmtId="171" fontId="0" fillId="34" borderId="22" xfId="42" applyNumberFormat="1" applyFont="1" applyFill="1" applyBorder="1" applyAlignment="1">
      <alignment/>
    </xf>
    <xf numFmtId="171" fontId="66" fillId="6" borderId="23" xfId="42" applyNumberFormat="1" applyFont="1" applyFill="1" applyBorder="1" applyAlignment="1">
      <alignment/>
    </xf>
    <xf numFmtId="171" fontId="0" fillId="34" borderId="24" xfId="42" applyNumberFormat="1" applyFont="1" applyFill="1" applyBorder="1" applyAlignment="1">
      <alignment/>
    </xf>
    <xf numFmtId="172" fontId="0" fillId="34" borderId="0" xfId="42" applyNumberFormat="1" applyFont="1" applyFill="1" applyBorder="1" applyAlignment="1">
      <alignment/>
    </xf>
    <xf numFmtId="171" fontId="0" fillId="34" borderId="0" xfId="42" applyNumberFormat="1" applyFont="1" applyFill="1" applyBorder="1" applyAlignment="1">
      <alignment/>
    </xf>
    <xf numFmtId="171" fontId="0" fillId="34" borderId="22" xfId="42" applyNumberFormat="1" applyFont="1" applyFill="1" applyBorder="1" applyAlignment="1" applyProtection="1">
      <alignment/>
      <protection/>
    </xf>
    <xf numFmtId="171" fontId="0" fillId="34" borderId="24" xfId="42" applyNumberFormat="1" applyFont="1" applyFill="1" applyBorder="1" applyAlignment="1" applyProtection="1">
      <alignment/>
      <protection/>
    </xf>
    <xf numFmtId="0" fontId="62" fillId="33" borderId="25" xfId="0" applyFont="1" applyFill="1" applyBorder="1" applyAlignment="1">
      <alignment horizontal="center" vertical="center"/>
    </xf>
    <xf numFmtId="0" fontId="62" fillId="33" borderId="19" xfId="0" applyFont="1" applyFill="1" applyBorder="1" applyAlignment="1">
      <alignment horizontal="left" vertical="center"/>
    </xf>
    <xf numFmtId="0" fontId="62" fillId="33" borderId="26" xfId="0" applyFont="1" applyFill="1" applyBorder="1" applyAlignment="1">
      <alignment horizontal="center" vertical="center"/>
    </xf>
    <xf numFmtId="0" fontId="62" fillId="33" borderId="27" xfId="0" applyFont="1" applyFill="1" applyBorder="1" applyAlignment="1">
      <alignment horizontal="center" vertical="center"/>
    </xf>
    <xf numFmtId="0" fontId="60" fillId="0" borderId="0" xfId="42" applyNumberFormat="1" applyFont="1" applyFill="1" applyBorder="1" applyAlignment="1">
      <alignment horizontal="left" vertical="top" wrapText="1"/>
    </xf>
    <xf numFmtId="170" fontId="57" fillId="0" borderId="12" xfId="0" applyNumberFormat="1" applyFont="1" applyBorder="1" applyAlignment="1">
      <alignment/>
    </xf>
    <xf numFmtId="0" fontId="57" fillId="0" borderId="28" xfId="0" applyFont="1" applyBorder="1" applyAlignment="1">
      <alignment/>
    </xf>
    <xf numFmtId="0" fontId="56" fillId="0" borderId="28" xfId="0" applyFont="1" applyBorder="1" applyAlignment="1">
      <alignment/>
    </xf>
    <xf numFmtId="0" fontId="58" fillId="0" borderId="19" xfId="0" applyFont="1" applyFill="1" applyBorder="1" applyAlignment="1">
      <alignment horizontal="left"/>
    </xf>
    <xf numFmtId="173" fontId="0" fillId="34" borderId="29" xfId="42" applyNumberFormat="1" applyFont="1" applyFill="1" applyBorder="1" applyAlignment="1">
      <alignment/>
    </xf>
    <xf numFmtId="0" fontId="60" fillId="0" borderId="29" xfId="0" applyFont="1" applyFill="1" applyBorder="1" applyAlignment="1">
      <alignment vertical="center" wrapText="1"/>
    </xf>
    <xf numFmtId="0" fontId="0" fillId="0" borderId="0" xfId="0" applyAlignment="1">
      <alignment horizontal="left"/>
    </xf>
    <xf numFmtId="0" fontId="56" fillId="0" borderId="12" xfId="0" applyFont="1" applyBorder="1" applyAlignment="1">
      <alignment horizontal="left"/>
    </xf>
    <xf numFmtId="0" fontId="56" fillId="0" borderId="12" xfId="0" applyFont="1" applyFill="1" applyBorder="1" applyAlignment="1">
      <alignment horizontal="left"/>
    </xf>
    <xf numFmtId="0" fontId="58" fillId="33" borderId="13" xfId="0" applyFont="1" applyFill="1" applyBorder="1" applyAlignment="1">
      <alignment horizontal="left"/>
    </xf>
    <xf numFmtId="171" fontId="66" fillId="6" borderId="30" xfId="42" applyNumberFormat="1" applyFont="1" applyFill="1" applyBorder="1" applyAlignment="1">
      <alignment/>
    </xf>
    <xf numFmtId="9" fontId="66" fillId="6" borderId="31" xfId="60" applyFont="1" applyFill="1" applyBorder="1" applyAlignment="1">
      <alignment/>
    </xf>
    <xf numFmtId="0" fontId="60" fillId="0" borderId="0" xfId="42" applyNumberFormat="1" applyFont="1" applyFill="1" applyBorder="1" applyAlignment="1">
      <alignment vertical="top" wrapText="1"/>
    </xf>
    <xf numFmtId="0" fontId="60" fillId="0" borderId="32" xfId="42" applyNumberFormat="1" applyFont="1" applyFill="1" applyBorder="1" applyAlignment="1">
      <alignment vertical="top" wrapText="1"/>
    </xf>
    <xf numFmtId="0" fontId="60" fillId="0" borderId="32" xfId="0" applyFont="1" applyBorder="1" applyAlignment="1">
      <alignment/>
    </xf>
    <xf numFmtId="0" fontId="60" fillId="0" borderId="0" xfId="0" applyFont="1" applyAlignment="1">
      <alignment/>
    </xf>
    <xf numFmtId="0" fontId="64" fillId="0" borderId="32" xfId="0" applyFont="1" applyFill="1" applyBorder="1" applyAlignment="1">
      <alignment/>
    </xf>
    <xf numFmtId="0" fontId="64" fillId="0" borderId="0" xfId="0" applyFont="1" applyFill="1" applyBorder="1" applyAlignment="1">
      <alignment/>
    </xf>
    <xf numFmtId="0" fontId="48" fillId="0" borderId="32" xfId="54" applyFill="1" applyBorder="1" applyAlignment="1">
      <alignment vertical="center" wrapText="1"/>
    </xf>
    <xf numFmtId="173" fontId="62" fillId="33" borderId="33" xfId="42" applyNumberFormat="1" applyFont="1" applyFill="1" applyBorder="1" applyAlignment="1">
      <alignment horizontal="center"/>
    </xf>
    <xf numFmtId="0" fontId="62" fillId="33" borderId="33" xfId="0" applyFont="1" applyFill="1" applyBorder="1" applyAlignment="1">
      <alignment horizontal="center" wrapText="1"/>
    </xf>
    <xf numFmtId="0" fontId="0" fillId="0" borderId="0" xfId="0" applyAlignment="1">
      <alignment horizontal="center"/>
    </xf>
    <xf numFmtId="171" fontId="66" fillId="6" borderId="34" xfId="42" applyNumberFormat="1" applyFont="1" applyFill="1" applyBorder="1" applyAlignment="1">
      <alignment/>
    </xf>
    <xf numFmtId="165" fontId="66" fillId="6" borderId="34" xfId="42" applyNumberFormat="1" applyFont="1" applyFill="1" applyBorder="1" applyAlignment="1">
      <alignment/>
    </xf>
    <xf numFmtId="171" fontId="66" fillId="6" borderId="34" xfId="42" applyNumberFormat="1" applyFont="1" applyFill="1" applyBorder="1" applyAlignment="1">
      <alignment horizontal="center"/>
    </xf>
    <xf numFmtId="0" fontId="58" fillId="0" borderId="0" xfId="0" applyFont="1" applyFill="1" applyAlignment="1">
      <alignment horizontal="right" vertical="top"/>
    </xf>
    <xf numFmtId="165" fontId="66" fillId="0" borderId="0" xfId="42" applyNumberFormat="1" applyFont="1" applyFill="1" applyBorder="1" applyAlignment="1">
      <alignment/>
    </xf>
    <xf numFmtId="0" fontId="0" fillId="0" borderId="0" xfId="0" applyFill="1" applyAlignment="1">
      <alignment/>
    </xf>
    <xf numFmtId="171" fontId="66" fillId="6" borderId="35" xfId="42" applyNumberFormat="1" applyFont="1" applyFill="1" applyBorder="1" applyAlignment="1">
      <alignment horizontal="left" vertical="top"/>
    </xf>
    <xf numFmtId="171" fontId="0" fillId="34" borderId="36" xfId="42" applyNumberFormat="1" applyFont="1" applyFill="1" applyBorder="1" applyAlignment="1" applyProtection="1">
      <alignment/>
      <protection/>
    </xf>
    <xf numFmtId="171" fontId="0" fillId="34" borderId="37" xfId="42" applyNumberFormat="1" applyFont="1" applyFill="1" applyBorder="1" applyAlignment="1" applyProtection="1">
      <alignment/>
      <protection/>
    </xf>
    <xf numFmtId="171" fontId="0" fillId="34" borderId="36" xfId="42" applyNumberFormat="1" applyFont="1" applyFill="1" applyBorder="1" applyAlignment="1">
      <alignment/>
    </xf>
    <xf numFmtId="171" fontId="0" fillId="34" borderId="37" xfId="42" applyNumberFormat="1" applyFont="1" applyFill="1" applyBorder="1" applyAlignment="1">
      <alignment/>
    </xf>
    <xf numFmtId="0" fontId="0" fillId="33" borderId="13" xfId="0" applyFont="1" applyFill="1" applyBorder="1" applyAlignment="1">
      <alignment/>
    </xf>
    <xf numFmtId="0" fontId="58" fillId="0" borderId="38" xfId="0" applyFont="1" applyFill="1" applyBorder="1" applyAlignment="1">
      <alignment horizontal="right"/>
    </xf>
    <xf numFmtId="0" fontId="58" fillId="0" borderId="0" xfId="0" applyFont="1" applyFill="1" applyBorder="1" applyAlignment="1">
      <alignment horizontal="right"/>
    </xf>
    <xf numFmtId="0" fontId="58" fillId="0" borderId="39" xfId="0" applyFont="1" applyFill="1" applyBorder="1" applyAlignment="1">
      <alignment horizontal="right"/>
    </xf>
    <xf numFmtId="0" fontId="58" fillId="0" borderId="38" xfId="0" applyFont="1" applyFill="1" applyBorder="1" applyAlignment="1">
      <alignment horizontal="right" wrapText="1"/>
    </xf>
    <xf numFmtId="165" fontId="0" fillId="0" borderId="0" xfId="0" applyNumberFormat="1" applyFont="1" applyFill="1" applyAlignment="1">
      <alignment/>
    </xf>
    <xf numFmtId="0" fontId="57" fillId="0" borderId="40" xfId="0" applyFont="1" applyBorder="1" applyAlignment="1">
      <alignment/>
    </xf>
    <xf numFmtId="164" fontId="57" fillId="0" borderId="12" xfId="46" applyFont="1" applyBorder="1" applyAlignment="1">
      <alignment/>
    </xf>
    <xf numFmtId="168" fontId="57" fillId="0" borderId="12" xfId="46" applyNumberFormat="1" applyFont="1" applyBorder="1" applyAlignment="1">
      <alignment/>
    </xf>
    <xf numFmtId="164" fontId="57" fillId="0" borderId="12" xfId="46" applyNumberFormat="1" applyFont="1" applyBorder="1" applyAlignment="1">
      <alignment/>
    </xf>
    <xf numFmtId="0" fontId="0" fillId="0" borderId="0" xfId="0" applyFont="1" applyFill="1" applyAlignment="1">
      <alignment horizontal="left"/>
    </xf>
    <xf numFmtId="0" fontId="58" fillId="0" borderId="0" xfId="0" applyFont="1" applyFill="1" applyAlignment="1">
      <alignment horizontal="left"/>
    </xf>
    <xf numFmtId="0" fontId="60" fillId="0" borderId="0" xfId="0" applyFont="1" applyFill="1" applyBorder="1" applyAlignment="1">
      <alignment horizontal="left" vertical="top" wrapText="1"/>
    </xf>
    <xf numFmtId="0" fontId="60" fillId="0" borderId="0" xfId="42" applyNumberFormat="1" applyFont="1" applyFill="1" applyBorder="1" applyAlignment="1">
      <alignment horizontal="left" vertical="top" wrapText="1"/>
    </xf>
    <xf numFmtId="0" fontId="0" fillId="0" borderId="0" xfId="0" applyFont="1" applyFill="1" applyBorder="1" applyAlignment="1">
      <alignment horizontal="left" vertical="center" wrapText="1"/>
    </xf>
    <xf numFmtId="0" fontId="62" fillId="33" borderId="19" xfId="0" applyFont="1" applyFill="1" applyBorder="1" applyAlignment="1">
      <alignment horizontal="center" vertical="center" wrapText="1"/>
    </xf>
    <xf numFmtId="0" fontId="62" fillId="33" borderId="36" xfId="0" applyFont="1" applyFill="1" applyBorder="1" applyAlignment="1">
      <alignment horizontal="center" vertical="center" wrapText="1"/>
    </xf>
    <xf numFmtId="0" fontId="48" fillId="0" borderId="0" xfId="54" applyFill="1" applyAlignment="1">
      <alignment horizontal="left"/>
    </xf>
    <xf numFmtId="0" fontId="58" fillId="0" borderId="0" xfId="0" applyFont="1" applyAlignment="1">
      <alignment horizontal="right" vertical="top"/>
    </xf>
    <xf numFmtId="0" fontId="58" fillId="0" borderId="0" xfId="0" applyFont="1" applyAlignment="1">
      <alignment horizontal="right"/>
    </xf>
    <xf numFmtId="0" fontId="58" fillId="0" borderId="39" xfId="0" applyFont="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Concurrent Users During Weekday Hours</a:t>
            </a:r>
          </a:p>
        </c:rich>
      </c:tx>
      <c:layout>
        <c:manualLayout>
          <c:xMode val="factor"/>
          <c:yMode val="factor"/>
          <c:x val="-0.002"/>
          <c:y val="-0.015"/>
        </c:manualLayout>
      </c:layout>
      <c:spPr>
        <a:noFill/>
        <a:ln w="3175">
          <a:noFill/>
        </a:ln>
      </c:spPr>
    </c:title>
    <c:plotArea>
      <c:layout>
        <c:manualLayout>
          <c:xMode val="edge"/>
          <c:yMode val="edge"/>
          <c:x val="0.0155"/>
          <c:y val="0.08175"/>
          <c:w val="0.9785"/>
          <c:h val="0.8815"/>
        </c:manualLayout>
      </c:layout>
      <c:lineChart>
        <c:grouping val="standard"/>
        <c:varyColors val="0"/>
        <c:ser>
          <c:idx val="0"/>
          <c:order val="0"/>
          <c:tx>
            <c:strRef>
              <c:f>'Usage Pattern'!$C$6</c:f>
              <c:strCache>
                <c:ptCount val="1"/>
                <c:pt idx="0">
                  <c:v>Concurrent Users in each hour</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'Usage Pattern'!$B$7:$B$30</c:f>
              <c:strCache/>
            </c:strRef>
          </c:cat>
          <c:val>
            <c:numRef>
              <c:f>'Usage Pattern'!$C$7:$C$30</c:f>
              <c:numCache/>
            </c:numRef>
          </c:val>
          <c:smooth val="0"/>
        </c:ser>
        <c:marker val="1"/>
        <c:axId val="32303135"/>
        <c:axId val="9318616"/>
      </c:lineChart>
      <c:catAx>
        <c:axId val="32303135"/>
        <c:scaling>
          <c:orientation val="minMax"/>
        </c:scaling>
        <c:axPos val="b"/>
        <c:title>
          <c:tx>
            <c:rich>
              <a:bodyPr vert="horz" rot="0" anchor="ctr"/>
              <a:lstStyle/>
              <a:p>
                <a:pPr algn="ctr">
                  <a:defRPr/>
                </a:pPr>
                <a:r>
                  <a:rPr lang="en-US" cap="none" sz="1200" b="1" i="0" u="none" baseline="0">
                    <a:solidFill>
                      <a:srgbClr val="333333"/>
                    </a:solidFill>
                    <a:latin typeface="Calibri"/>
                    <a:ea typeface="Calibri"/>
                    <a:cs typeface="Calibri"/>
                  </a:rPr>
                  <a:t>Time of day</a:t>
                </a:r>
              </a:p>
            </c:rich>
          </c:tx>
          <c:layout>
            <c:manualLayout>
              <c:xMode val="factor"/>
              <c:yMode val="factor"/>
              <c:x val="-0.01125"/>
              <c:y val="0.00075"/>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9318616"/>
        <c:crosses val="autoZero"/>
        <c:auto val="1"/>
        <c:lblOffset val="100"/>
        <c:tickLblSkip val="1"/>
        <c:noMultiLvlLbl val="0"/>
      </c:catAx>
      <c:valAx>
        <c:axId val="9318616"/>
        <c:scaling>
          <c:orientation val="minMax"/>
        </c:scaling>
        <c:axPos val="l"/>
        <c:title>
          <c:tx>
            <c:rich>
              <a:bodyPr vert="horz" rot="-5400000"/>
              <a:lstStyle/>
              <a:p>
                <a:pPr algn="ctr">
                  <a:defRPr/>
                </a:pPr>
                <a:r>
                  <a:rPr lang="en-US" cap="none" sz="1200" b="1" i="0" u="none" baseline="0">
                    <a:solidFill>
                      <a:srgbClr val="333333"/>
                    </a:solidFill>
                    <a:latin typeface="Calibri"/>
                    <a:ea typeface="Calibri"/>
                    <a:cs typeface="Calibri"/>
                  </a:rPr>
                  <a:t>Concurrent users</a:t>
                </a:r>
              </a:p>
            </c:rich>
          </c:tx>
          <c:layout>
            <c:manualLayout>
              <c:xMode val="factor"/>
              <c:yMode val="factor"/>
              <c:x val="-0.001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2303135"/>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Concurrent Users During Weekend Hours</a:t>
            </a:r>
          </a:p>
        </c:rich>
      </c:tx>
      <c:layout>
        <c:manualLayout>
          <c:xMode val="factor"/>
          <c:yMode val="factor"/>
          <c:x val="-0.001"/>
          <c:y val="-0.015"/>
        </c:manualLayout>
      </c:layout>
      <c:spPr>
        <a:noFill/>
        <a:ln w="3175">
          <a:noFill/>
        </a:ln>
      </c:spPr>
    </c:title>
    <c:plotArea>
      <c:layout>
        <c:manualLayout>
          <c:xMode val="edge"/>
          <c:yMode val="edge"/>
          <c:x val="0.02425"/>
          <c:y val="0.0625"/>
          <c:w val="0.96375"/>
          <c:h val="0.88425"/>
        </c:manualLayout>
      </c:layout>
      <c:lineChart>
        <c:grouping val="standard"/>
        <c:varyColors val="0"/>
        <c:ser>
          <c:idx val="0"/>
          <c:order val="0"/>
          <c:tx>
            <c:strRef>
              <c:f>'Usage Pattern'!$C$36</c:f>
              <c:strCache>
                <c:ptCount val="1"/>
                <c:pt idx="0">
                  <c:v>Concurrent Users in each hour</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'Usage Pattern'!$B$37:$B$60</c:f>
              <c:strCache/>
            </c:strRef>
          </c:cat>
          <c:val>
            <c:numRef>
              <c:f>'Usage Pattern'!$C$37:$C$60</c:f>
              <c:numCache/>
            </c:numRef>
          </c:val>
          <c:smooth val="0"/>
        </c:ser>
        <c:marker val="1"/>
        <c:axId val="9170329"/>
        <c:axId val="65454242"/>
      </c:lineChart>
      <c:catAx>
        <c:axId val="9170329"/>
        <c:scaling>
          <c:orientation val="minMax"/>
        </c:scaling>
        <c:axPos val="b"/>
        <c:title>
          <c:tx>
            <c:rich>
              <a:bodyPr vert="horz" rot="0" anchor="ctr"/>
              <a:lstStyle/>
              <a:p>
                <a:pPr algn="ctr">
                  <a:defRPr/>
                </a:pPr>
                <a:r>
                  <a:rPr lang="en-US" cap="none" sz="1200" b="1" i="0" u="none" baseline="0">
                    <a:solidFill>
                      <a:srgbClr val="333333"/>
                    </a:solidFill>
                    <a:latin typeface="Calibri"/>
                    <a:ea typeface="Calibri"/>
                    <a:cs typeface="Calibri"/>
                  </a:rPr>
                  <a:t>Time of day</a:t>
                </a:r>
              </a:p>
            </c:rich>
          </c:tx>
          <c:layout>
            <c:manualLayout>
              <c:xMode val="factor"/>
              <c:yMode val="factor"/>
              <c:x val="-0.0125"/>
              <c:y val="0.0005"/>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5454242"/>
        <c:crosses val="autoZero"/>
        <c:auto val="1"/>
        <c:lblOffset val="100"/>
        <c:tickLblSkip val="1"/>
        <c:noMultiLvlLbl val="0"/>
      </c:catAx>
      <c:valAx>
        <c:axId val="65454242"/>
        <c:scaling>
          <c:orientation val="minMax"/>
        </c:scaling>
        <c:axPos val="l"/>
        <c:title>
          <c:tx>
            <c:rich>
              <a:bodyPr vert="horz" rot="-5400000" anchor="ctr"/>
              <a:lstStyle/>
              <a:p>
                <a:pPr algn="ctr">
                  <a:defRPr/>
                </a:pPr>
                <a:r>
                  <a:rPr lang="en-US" cap="none" sz="1200" b="1" i="0" u="none" baseline="0">
                    <a:solidFill>
                      <a:srgbClr val="333333"/>
                    </a:solidFill>
                    <a:latin typeface="Calibri"/>
                    <a:ea typeface="Calibri"/>
                    <a:cs typeface="Calibri"/>
                  </a:rPr>
                  <a:t>Concurrent users</a:t>
                </a:r>
              </a:p>
            </c:rich>
          </c:tx>
          <c:layout>
            <c:manualLayout>
              <c:xMode val="factor"/>
              <c:yMode val="factor"/>
              <c:x val="-0.001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9170329"/>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5</xdr:row>
      <xdr:rowOff>0</xdr:rowOff>
    </xdr:from>
    <xdr:to>
      <xdr:col>15</xdr:col>
      <xdr:colOff>523875</xdr:colOff>
      <xdr:row>30</xdr:row>
      <xdr:rowOff>171450</xdr:rowOff>
    </xdr:to>
    <xdr:graphicFrame>
      <xdr:nvGraphicFramePr>
        <xdr:cNvPr id="1" name="Chart 1"/>
        <xdr:cNvGraphicFramePr/>
      </xdr:nvGraphicFramePr>
      <xdr:xfrm>
        <a:off x="5438775" y="1200150"/>
        <a:ext cx="9677400" cy="5200650"/>
      </xdr:xfrm>
      <a:graphic>
        <a:graphicData uri="http://schemas.openxmlformats.org/drawingml/2006/chart">
          <c:chart xmlns:c="http://schemas.openxmlformats.org/drawingml/2006/chart" r:id="rId1"/>
        </a:graphicData>
      </a:graphic>
    </xdr:graphicFrame>
    <xdr:clientData/>
  </xdr:twoCellAnchor>
  <xdr:twoCellAnchor>
    <xdr:from>
      <xdr:col>4</xdr:col>
      <xdr:colOff>152400</xdr:colOff>
      <xdr:row>35</xdr:row>
      <xdr:rowOff>0</xdr:rowOff>
    </xdr:from>
    <xdr:to>
      <xdr:col>15</xdr:col>
      <xdr:colOff>485775</xdr:colOff>
      <xdr:row>60</xdr:row>
      <xdr:rowOff>152400</xdr:rowOff>
    </xdr:to>
    <xdr:graphicFrame>
      <xdr:nvGraphicFramePr>
        <xdr:cNvPr id="2" name="Chart 2"/>
        <xdr:cNvGraphicFramePr/>
      </xdr:nvGraphicFramePr>
      <xdr:xfrm>
        <a:off x="5524500" y="7258050"/>
        <a:ext cx="9553575" cy="5172075"/>
      </xdr:xfrm>
      <a:graphic>
        <a:graphicData uri="http://schemas.openxmlformats.org/drawingml/2006/chart">
          <c:chart xmlns:c="http://schemas.openxmlformats.org/drawingml/2006/chart" r:id="rId2"/>
        </a:graphicData>
      </a:graphic>
    </xdr:graphicFrame>
    <xdr:clientData/>
  </xdr:twoCellAnchor>
</xdr:wsDr>
</file>

<file path=xl/tables/table1.xml><?xml version="1.0" encoding="utf-8"?>
<table xmlns="http://schemas.openxmlformats.org/spreadsheetml/2006/main" id="2" name="AWSRegionInstance" displayName="AWSRegionInstance" ref="A1:I33" comment="" totalsRowShown="0">
  <autoFilter ref="A1:I33"/>
  <tableColumns count="9">
    <tableColumn id="1" name="US East (N. Virginia)"/>
    <tableColumn id="2" name="US West (Oregon)"/>
    <tableColumn id="3" name="EU (Frankfurt)"/>
    <tableColumn id="4" name="EU (Ireland)"/>
    <tableColumn id="5" name="Asia Pacific (Tokyo)"/>
    <tableColumn id="6" name="Asia Pacific (Singapore)"/>
    <tableColumn id="7" name="Asia Pacific (Sydney)"/>
    <tableColumn id="8" name="Asia Pacific (Seoul)"/>
    <tableColumn id="9" name="AWS GovCloud (US-Wes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ws.amazon.com/appstream2/pricing/" TargetMode="External" /><Relationship Id="rId2" Type="http://schemas.openxmlformats.org/officeDocument/2006/relationships/hyperlink" Target="https://aws.amazon.com/blogs/desktop-and-application-streaming/amazon-appstream-2-0-releases-a-simple-pricing-too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37"/>
  <sheetViews>
    <sheetView tabSelected="1" zoomScalePageLayoutView="0" workbookViewId="0" topLeftCell="A1">
      <selection activeCell="A1" sqref="A1"/>
    </sheetView>
  </sheetViews>
  <sheetFormatPr defaultColWidth="0" defaultRowHeight="15.75" zeroHeight="1"/>
  <cols>
    <col min="1" max="1" width="52.75390625" style="0" customWidth="1"/>
    <col min="2" max="3" width="25.50390625" style="0" customWidth="1"/>
    <col min="4" max="4" width="18.125" style="0" customWidth="1"/>
    <col min="5" max="5" width="7.625" style="0" hidden="1" customWidth="1"/>
    <col min="6" max="16384" width="9.00390625" style="0" hidden="1" customWidth="1"/>
  </cols>
  <sheetData>
    <row r="1" spans="1:4" ht="21">
      <c r="A1" s="7" t="s">
        <v>54</v>
      </c>
      <c r="B1" s="15"/>
      <c r="C1" s="15"/>
      <c r="D1" s="16"/>
    </row>
    <row r="2" spans="1:4" ht="15.75">
      <c r="A2" s="91" t="s">
        <v>94</v>
      </c>
      <c r="B2" s="8"/>
      <c r="C2" s="16"/>
      <c r="D2" s="16"/>
    </row>
    <row r="3" spans="1:4" ht="15.75">
      <c r="A3" s="92" t="s">
        <v>92</v>
      </c>
      <c r="B3" s="98" t="s">
        <v>91</v>
      </c>
      <c r="C3" s="98"/>
      <c r="D3" s="16"/>
    </row>
    <row r="4" spans="1:4" ht="51" customHeight="1" thickBot="1">
      <c r="A4" s="94" t="s">
        <v>55</v>
      </c>
      <c r="B4" s="94"/>
      <c r="C4" s="94"/>
      <c r="D4" s="16"/>
    </row>
    <row r="5" spans="1:4" ht="16.5" thickBot="1">
      <c r="A5" s="76" t="s">
        <v>43</v>
      </c>
      <c r="B5" s="16"/>
      <c r="C5" s="16"/>
      <c r="D5" s="16"/>
    </row>
    <row r="6" spans="1:4" ht="15.75">
      <c r="A6" s="39" t="s">
        <v>82</v>
      </c>
      <c r="B6" s="16"/>
      <c r="C6" s="16"/>
      <c r="D6" s="16"/>
    </row>
    <row r="7" spans="1:4" ht="16.5" thickBot="1">
      <c r="A7" s="17" t="s">
        <v>23</v>
      </c>
      <c r="B7" s="18"/>
      <c r="C7" s="18"/>
      <c r="D7" s="16"/>
    </row>
    <row r="8" spans="1:4" ht="16.5" thickBot="1">
      <c r="A8" s="21" t="s">
        <v>0</v>
      </c>
      <c r="B8" s="21"/>
      <c r="C8" s="21"/>
      <c r="D8" s="16"/>
    </row>
    <row r="9" spans="1:4" ht="16.5" thickBot="1">
      <c r="A9" s="82" t="s">
        <v>93</v>
      </c>
      <c r="B9" s="58"/>
      <c r="C9" s="62"/>
      <c r="D9" s="63"/>
    </row>
    <row r="10" spans="1:4" ht="16.5" thickBot="1">
      <c r="A10" s="83" t="s">
        <v>78</v>
      </c>
      <c r="B10" s="58" t="s">
        <v>44</v>
      </c>
      <c r="C10" s="64"/>
      <c r="D10" s="65"/>
    </row>
    <row r="11" spans="1:4" ht="16.5" thickBot="1">
      <c r="A11" s="84" t="s">
        <v>79</v>
      </c>
      <c r="B11" s="58" t="s">
        <v>62</v>
      </c>
      <c r="C11" s="66" t="s">
        <v>73</v>
      </c>
      <c r="D11" s="22"/>
    </row>
    <row r="12" spans="1:4" ht="16.5" thickBot="1">
      <c r="A12" s="82" t="s">
        <v>80</v>
      </c>
      <c r="B12" s="58" t="s">
        <v>66</v>
      </c>
      <c r="C12" s="64"/>
      <c r="D12" s="65"/>
    </row>
    <row r="13" spans="1:4" ht="33.75" customHeight="1" thickBot="1">
      <c r="A13" s="85" t="s">
        <v>81</v>
      </c>
      <c r="B13" s="59">
        <v>0.1</v>
      </c>
      <c r="C13" s="61"/>
      <c r="D13" s="60"/>
    </row>
    <row r="14" spans="1:4" ht="35.25" customHeight="1">
      <c r="A14" s="95" t="s">
        <v>83</v>
      </c>
      <c r="B14" s="95"/>
      <c r="C14" s="95"/>
      <c r="D14" s="47"/>
    </row>
    <row r="15" spans="1:4" ht="16.5" thickBot="1">
      <c r="A15" s="81"/>
      <c r="B15" s="96" t="s">
        <v>68</v>
      </c>
      <c r="C15" s="97"/>
      <c r="D15" s="16"/>
    </row>
    <row r="16" spans="1:4" ht="15.75">
      <c r="A16" s="19" t="s">
        <v>42</v>
      </c>
      <c r="B16" s="39">
        <f>VLOOKUP(license_model,AWS_Region_Instance_Pricing,MATCH(Selected_AWS_Region,AWS_Region_Listing,0)+1,FALSE)</f>
        <v>4.19</v>
      </c>
      <c r="C16" s="23"/>
      <c r="D16" s="16"/>
    </row>
    <row r="17" spans="1:4" ht="15.75">
      <c r="A17" s="19" t="s">
        <v>32</v>
      </c>
      <c r="B17" s="39">
        <f>VLOOKUP(Selected_Instance,AWS_Region_Instance_Pricing,MATCH(Selected_AWS_Region,AWS_Region_Listing,0)+1,FALSE)</f>
        <v>0.1</v>
      </c>
      <c r="C17" s="22"/>
      <c r="D17" s="16"/>
    </row>
    <row r="18" spans="1:4" ht="16.5" thickBot="1">
      <c r="A18" s="51" t="s">
        <v>33</v>
      </c>
      <c r="B18" s="52">
        <f>IF(instance_price_streaming="N/A","N/A",VLOOKUP("StoppedInstanceFee",AWS_Region_Instance_Pricing,MATCH(Selected_AWS_Region,AWS_Region_Listing,0)+1,FALSE))</f>
        <v>0.025</v>
      </c>
      <c r="C18" s="53"/>
      <c r="D18" s="16"/>
    </row>
    <row r="19" spans="1:4" ht="16.5" thickBot="1">
      <c r="A19" s="57"/>
      <c r="B19" s="67" t="s">
        <v>69</v>
      </c>
      <c r="C19" s="68" t="s">
        <v>70</v>
      </c>
      <c r="D19" s="16"/>
    </row>
    <row r="20" spans="1:4" ht="15.75">
      <c r="A20" s="19" t="s">
        <v>30</v>
      </c>
      <c r="B20" s="40">
        <f>Used_Weekday_Hours*Days_In_Work_Week*Weeks_Per_Month</f>
        <v>0</v>
      </c>
      <c r="C20" s="40">
        <f>Buffer_Weekday_Hours*Days_In_Work_Week*Weeks_Per_Month</f>
        <v>0</v>
      </c>
      <c r="D20" s="18"/>
    </row>
    <row r="21" spans="1:4" ht="16.5" thickBot="1">
      <c r="A21" s="20" t="s">
        <v>38</v>
      </c>
      <c r="B21" s="40">
        <f>Used_Weekend_Hours*Days_In_Weekend*Weeks_Per_Month</f>
        <v>0</v>
      </c>
      <c r="C21" s="40">
        <f>Buffer_Weekend_Hours*Days_In_Weekend*Weeks_Per_Month</f>
        <v>0</v>
      </c>
      <c r="D21" s="86"/>
    </row>
    <row r="22" spans="1:4" ht="15.75">
      <c r="A22" s="24" t="s">
        <v>4</v>
      </c>
      <c r="B22" s="25" t="s">
        <v>2</v>
      </c>
      <c r="C22" s="43" t="s">
        <v>29</v>
      </c>
      <c r="D22" s="16"/>
    </row>
    <row r="23" spans="1:4" ht="16.5" thickBot="1">
      <c r="A23" s="44"/>
      <c r="B23" s="45" t="s">
        <v>3</v>
      </c>
      <c r="C23" s="46" t="s">
        <v>3</v>
      </c>
      <c r="D23" s="16"/>
    </row>
    <row r="24" spans="1:4" ht="15.75">
      <c r="A24" s="20" t="s">
        <v>34</v>
      </c>
      <c r="B24" s="26">
        <f>(Monthly_Used_WD_Hours+Monthly_Buffer_WD_Hours)*instance_price_streaming</f>
        <v>0</v>
      </c>
      <c r="C24" s="26">
        <f>(Monthly_Used_WD_Hours*instance_price_streaming)+(Monthly_Buffer_WD_Hours*instance_price_stopped)</f>
        <v>0</v>
      </c>
      <c r="D24" s="16"/>
    </row>
    <row r="25" spans="1:4" ht="15.75">
      <c r="A25" s="20" t="s">
        <v>35</v>
      </c>
      <c r="B25" s="26">
        <f>(Monthly_Used_WE_Hours+Monthly_Buffer_WE_Hours)*instance_price_streaming</f>
        <v>0</v>
      </c>
      <c r="C25" s="26">
        <f>(Monthly_Used_WE_Hours*instance_price_streaming)+(Monthly_Buffer_WE_Hours*instance_price_stopped)</f>
        <v>0</v>
      </c>
      <c r="D25" s="16"/>
    </row>
    <row r="26" spans="1:4" ht="16.5" thickBot="1">
      <c r="A26" s="27" t="s">
        <v>36</v>
      </c>
      <c r="B26" s="28">
        <f>RDS_SAL_Fee*total_users</f>
        <v>0</v>
      </c>
      <c r="C26" s="28">
        <f>RDS_SAL_Fee*total_users</f>
        <v>0</v>
      </c>
      <c r="D26" s="8"/>
    </row>
    <row r="27" spans="1:4" ht="16.5" thickTop="1">
      <c r="A27" s="20" t="s">
        <v>37</v>
      </c>
      <c r="B27" s="26">
        <f>SUM(B24:B26)</f>
        <v>0</v>
      </c>
      <c r="C27" s="26">
        <f>SUM(C24:C26)</f>
        <v>0</v>
      </c>
      <c r="D27" s="16"/>
    </row>
    <row r="28" spans="1:4" ht="15.75">
      <c r="A28" s="20" t="s">
        <v>39</v>
      </c>
      <c r="B28" s="26">
        <f>12*B27</f>
        <v>0</v>
      </c>
      <c r="C28" s="26">
        <f>12*C27</f>
        <v>0</v>
      </c>
      <c r="D28" s="16"/>
    </row>
    <row r="29" spans="1:4" ht="16.5" thickBot="1">
      <c r="A29" s="29" t="s">
        <v>40</v>
      </c>
      <c r="B29" s="30">
        <f>IF(total_users&lt;&gt;0,B27/total_users,0)</f>
        <v>0</v>
      </c>
      <c r="C29" s="30">
        <f>IF(total_users&lt;&gt;0,C27/total_users,0)</f>
        <v>0</v>
      </c>
      <c r="D29" s="16"/>
    </row>
    <row r="30" spans="1:4" ht="15.75">
      <c r="A30" s="18"/>
      <c r="B30" s="18"/>
      <c r="C30" s="18"/>
      <c r="D30" s="18"/>
    </row>
    <row r="31" spans="1:4" ht="15.75">
      <c r="A31" s="4" t="s">
        <v>28</v>
      </c>
      <c r="B31" s="31">
        <f>IF(B29&lt;&gt;0,(B29-C29)/B29,0)</f>
        <v>0</v>
      </c>
      <c r="C31" s="32"/>
      <c r="D31" s="32"/>
    </row>
    <row r="32" spans="1:4" ht="33" customHeight="1">
      <c r="A32" s="93" t="s">
        <v>74</v>
      </c>
      <c r="B32" s="93"/>
      <c r="C32" s="93"/>
      <c r="D32" s="93"/>
    </row>
    <row r="33" spans="1:4" ht="15.75" hidden="1">
      <c r="A33" s="33"/>
      <c r="B33" s="34"/>
      <c r="C33" s="34"/>
      <c r="D33" s="34"/>
    </row>
    <row r="34" spans="1:4" ht="16.5" hidden="1" thickBot="1">
      <c r="A34" s="33"/>
      <c r="B34" s="34"/>
      <c r="C34" s="34"/>
      <c r="D34" s="34"/>
    </row>
    <row r="35" spans="1:4" ht="15.75" hidden="1">
      <c r="A35" s="33"/>
      <c r="B35" s="34"/>
      <c r="C35" s="34"/>
      <c r="D35" s="34"/>
    </row>
    <row r="36" spans="1:4" ht="15.75" hidden="1">
      <c r="A36" s="33"/>
      <c r="B36" s="34"/>
      <c r="C36" s="34"/>
      <c r="D36" s="34"/>
    </row>
    <row r="37" spans="1:4" ht="15.75" hidden="1">
      <c r="A37" s="33"/>
      <c r="B37" s="34"/>
      <c r="C37" s="34"/>
      <c r="D37" s="34"/>
    </row>
    <row r="38" ht="15.75" hidden="1"/>
    <row r="39" ht="15.75" hidden="1"/>
    <row r="40" ht="15.75" hidden="1"/>
    <row r="41" ht="15.75" hidden="1"/>
    <row r="42" ht="15.75" hidden="1"/>
    <row r="43" ht="15.75" hidden="1"/>
    <row r="44" ht="15.75" hidden="1"/>
    <row r="45" ht="15.75" hidden="1"/>
    <row r="46" ht="15.75" hidden="1"/>
    <row r="47" ht="15.75" hidden="1"/>
  </sheetData>
  <sheetProtection/>
  <mergeCells count="5">
    <mergeCell ref="A32:D32"/>
    <mergeCell ref="A4:C4"/>
    <mergeCell ref="A14:C14"/>
    <mergeCell ref="B15:C15"/>
    <mergeCell ref="B3:C3"/>
  </mergeCells>
  <dataValidations count="7">
    <dataValidation type="list" allowBlank="1" showInputMessage="1" showErrorMessage="1" sqref="B10">
      <formula1>AWS_Region_Listing</formula1>
    </dataValidation>
    <dataValidation type="list" allowBlank="1" showInputMessage="1" showErrorMessage="1" sqref="B12">
      <formula1>const_RDS_SAL_Options</formula1>
    </dataValidation>
    <dataValidation allowBlank="1" showInputMessage="1" errorTitle="Read Only" sqref="B17:B19"/>
    <dataValidation type="decimal" allowBlank="1" showInputMessage="1" showErrorMessage="1" promptTitle="Enter a value between 1 and 100" errorTitle="Value not between 0 and 1" sqref="B13">
      <formula1>0</formula1>
      <formula2>1</formula2>
    </dataValidation>
    <dataValidation operator="lessThanOrEqual" allowBlank="1" showInputMessage="1" showErrorMessage="1" errorTitle="Invalid Input" error="Value must be less than or equal to 24 hours" sqref="C20"/>
    <dataValidation type="list" allowBlank="1" showInputMessage="1" errorTitle="Read Only" sqref="B11">
      <formula1>Instances_For_Selected_AWS_Region</formula1>
    </dataValidation>
    <dataValidation type="whole" operator="greaterThan" allowBlank="1" showErrorMessage="1" errorTitle="Invalid information" error="Please enter a positive number of total users within your organization that will stream." sqref="B9">
      <formula1>0</formula1>
    </dataValidation>
  </dataValidations>
  <hyperlinks>
    <hyperlink ref="C11" r:id="rId1" display="Instance details"/>
    <hyperlink ref="B3:C3" r:id="rId2" display="Amazon AppStream 2.0 releases a simple pricing too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
      <selection activeCell="D4" sqref="D4"/>
    </sheetView>
  </sheetViews>
  <sheetFormatPr defaultColWidth="0" defaultRowHeight="15.75" zeroHeight="1"/>
  <cols>
    <col min="1" max="2" width="11.00390625" style="0" customWidth="1"/>
    <col min="3" max="3" width="28.875" style="0" customWidth="1"/>
    <col min="4" max="4" width="19.625" style="0" bestFit="1" customWidth="1"/>
    <col min="5" max="16" width="11.00390625" style="0" customWidth="1"/>
    <col min="17" max="16384" width="11.00390625" style="0" hidden="1" customWidth="1"/>
  </cols>
  <sheetData>
    <row r="1" ht="29.25" thickBot="1">
      <c r="A1" s="10" t="s">
        <v>84</v>
      </c>
    </row>
    <row r="2" spans="1:3" ht="16.5" thickBot="1">
      <c r="A2" s="99" t="s">
        <v>77</v>
      </c>
      <c r="B2" s="99"/>
      <c r="C2" s="71">
        <v>4</v>
      </c>
    </row>
    <row r="3" spans="1:3" s="75" customFormat="1" ht="15.75">
      <c r="A3" s="73"/>
      <c r="B3" s="73"/>
      <c r="C3" s="74"/>
    </row>
    <row r="4" ht="16.5" thickBot="1">
      <c r="A4" s="6" t="s">
        <v>26</v>
      </c>
    </row>
    <row r="5" spans="1:3" s="69" customFormat="1" ht="16.5" thickBot="1">
      <c r="A5" s="100" t="s">
        <v>75</v>
      </c>
      <c r="B5" s="100"/>
      <c r="C5" s="72">
        <v>5</v>
      </c>
    </row>
    <row r="6" spans="1:4" ht="16.5" thickBot="1">
      <c r="A6" s="6" t="s">
        <v>24</v>
      </c>
      <c r="B6" s="6" t="s">
        <v>25</v>
      </c>
      <c r="C6" s="9" t="s">
        <v>31</v>
      </c>
      <c r="D6" s="4" t="s">
        <v>71</v>
      </c>
    </row>
    <row r="7" spans="1:4" ht="15.75">
      <c r="A7" s="5">
        <v>0.25</v>
      </c>
      <c r="B7" s="5">
        <v>0.2916666666666667</v>
      </c>
      <c r="C7" s="35"/>
      <c r="D7" s="41">
        <f aca="true" t="shared" si="0" ref="D7:D30">ROUNDUP($C7*buffer_percent,0)</f>
        <v>0</v>
      </c>
    </row>
    <row r="8" spans="1:4" ht="15.75">
      <c r="A8" s="5">
        <v>0.2916666666666667</v>
      </c>
      <c r="B8" s="5">
        <v>0.3333333333333333</v>
      </c>
      <c r="C8" s="37"/>
      <c r="D8" s="42">
        <f t="shared" si="0"/>
        <v>0</v>
      </c>
    </row>
    <row r="9" spans="1:4" ht="15.75">
      <c r="A9" s="5">
        <v>0.3333333333333333</v>
      </c>
      <c r="B9" s="5">
        <v>0.375</v>
      </c>
      <c r="C9" s="37"/>
      <c r="D9" s="42">
        <f t="shared" si="0"/>
        <v>0</v>
      </c>
    </row>
    <row r="10" spans="1:4" ht="15.75">
      <c r="A10" s="5">
        <v>0.375</v>
      </c>
      <c r="B10" s="5">
        <v>0.416666666666667</v>
      </c>
      <c r="C10" s="37"/>
      <c r="D10" s="42">
        <f t="shared" si="0"/>
        <v>0</v>
      </c>
    </row>
    <row r="11" spans="1:4" ht="15.75">
      <c r="A11" s="5">
        <v>0.416666666666667</v>
      </c>
      <c r="B11" s="5">
        <v>0.458333333333334</v>
      </c>
      <c r="C11" s="37"/>
      <c r="D11" s="42">
        <f t="shared" si="0"/>
        <v>0</v>
      </c>
    </row>
    <row r="12" spans="1:4" ht="15.75">
      <c r="A12" s="5">
        <v>0.458333333333333</v>
      </c>
      <c r="B12" s="5">
        <v>0.5</v>
      </c>
      <c r="C12" s="37"/>
      <c r="D12" s="42">
        <f t="shared" si="0"/>
        <v>0</v>
      </c>
    </row>
    <row r="13" spans="1:4" ht="15.75">
      <c r="A13" s="5">
        <v>0.5</v>
      </c>
      <c r="B13" s="5">
        <v>0.541666666666667</v>
      </c>
      <c r="C13" s="37"/>
      <c r="D13" s="42">
        <f t="shared" si="0"/>
        <v>0</v>
      </c>
    </row>
    <row r="14" spans="1:4" ht="15.75">
      <c r="A14" s="5">
        <v>0.541666666666667</v>
      </c>
      <c r="B14" s="5">
        <v>0.583333333333333</v>
      </c>
      <c r="C14" s="37"/>
      <c r="D14" s="42">
        <f t="shared" si="0"/>
        <v>0</v>
      </c>
    </row>
    <row r="15" spans="1:4" ht="15.75">
      <c r="A15" s="5">
        <v>0.583333333333333</v>
      </c>
      <c r="B15" s="5">
        <v>0.625</v>
      </c>
      <c r="C15" s="37"/>
      <c r="D15" s="42">
        <f t="shared" si="0"/>
        <v>0</v>
      </c>
    </row>
    <row r="16" spans="1:4" ht="15.75">
      <c r="A16" s="5">
        <v>0.625</v>
      </c>
      <c r="B16" s="5">
        <v>0.666666666666667</v>
      </c>
      <c r="C16" s="37"/>
      <c r="D16" s="42">
        <f t="shared" si="0"/>
        <v>0</v>
      </c>
    </row>
    <row r="17" spans="1:4" ht="15.75">
      <c r="A17" s="5">
        <v>0.666666666666667</v>
      </c>
      <c r="B17" s="5">
        <v>0.708333333333333</v>
      </c>
      <c r="C17" s="37"/>
      <c r="D17" s="42">
        <f t="shared" si="0"/>
        <v>0</v>
      </c>
    </row>
    <row r="18" spans="1:4" ht="15.75">
      <c r="A18" s="5">
        <v>0.708333333333334</v>
      </c>
      <c r="B18" s="5">
        <v>0.75</v>
      </c>
      <c r="C18" s="37"/>
      <c r="D18" s="42">
        <f t="shared" si="0"/>
        <v>0</v>
      </c>
    </row>
    <row r="19" spans="1:4" ht="15.75">
      <c r="A19" s="5">
        <v>0.75</v>
      </c>
      <c r="B19" s="5">
        <v>0.791666666666667</v>
      </c>
      <c r="C19" s="37"/>
      <c r="D19" s="42">
        <f t="shared" si="0"/>
        <v>0</v>
      </c>
    </row>
    <row r="20" spans="1:4" ht="15.75">
      <c r="A20" s="5">
        <v>0.791666666666667</v>
      </c>
      <c r="B20" s="5">
        <v>0.833333333333333</v>
      </c>
      <c r="C20" s="37"/>
      <c r="D20" s="42">
        <f t="shared" si="0"/>
        <v>0</v>
      </c>
    </row>
    <row r="21" spans="1:4" ht="15.75">
      <c r="A21" s="5">
        <v>0.833333333333334</v>
      </c>
      <c r="B21" s="5">
        <v>0.875</v>
      </c>
      <c r="C21" s="37"/>
      <c r="D21" s="42">
        <f t="shared" si="0"/>
        <v>0</v>
      </c>
    </row>
    <row r="22" spans="1:4" ht="15.75">
      <c r="A22" s="5">
        <v>0.875</v>
      </c>
      <c r="B22" s="5">
        <v>0.916666666666666</v>
      </c>
      <c r="C22" s="37"/>
      <c r="D22" s="42">
        <f t="shared" si="0"/>
        <v>0</v>
      </c>
    </row>
    <row r="23" spans="1:4" ht="15.75">
      <c r="A23" s="5">
        <v>0.916666666666667</v>
      </c>
      <c r="B23" s="5">
        <v>0.958333333333333</v>
      </c>
      <c r="C23" s="37"/>
      <c r="D23" s="42">
        <f t="shared" si="0"/>
        <v>0</v>
      </c>
    </row>
    <row r="24" spans="1:4" ht="15.75">
      <c r="A24" s="5">
        <v>0.958333333333334</v>
      </c>
      <c r="B24" s="5">
        <v>1</v>
      </c>
      <c r="C24" s="37"/>
      <c r="D24" s="42">
        <f t="shared" si="0"/>
        <v>0</v>
      </c>
    </row>
    <row r="25" spans="1:4" ht="15.75">
      <c r="A25" s="5">
        <v>1</v>
      </c>
      <c r="B25" s="5">
        <v>1.04166666666667</v>
      </c>
      <c r="C25" s="37"/>
      <c r="D25" s="42">
        <f t="shared" si="0"/>
        <v>0</v>
      </c>
    </row>
    <row r="26" spans="1:4" ht="15.75">
      <c r="A26" s="5">
        <v>1.04166666666667</v>
      </c>
      <c r="B26" s="5">
        <v>1.08333333333333</v>
      </c>
      <c r="C26" s="37"/>
      <c r="D26" s="42">
        <f t="shared" si="0"/>
        <v>0</v>
      </c>
    </row>
    <row r="27" spans="1:4" ht="15.75">
      <c r="A27" s="5">
        <v>1.08333333333333</v>
      </c>
      <c r="B27" s="5">
        <v>1.125</v>
      </c>
      <c r="C27" s="37"/>
      <c r="D27" s="42">
        <f t="shared" si="0"/>
        <v>0</v>
      </c>
    </row>
    <row r="28" spans="1:4" ht="15.75">
      <c r="A28" s="5">
        <v>1.125</v>
      </c>
      <c r="B28" s="5">
        <v>1.16666666666667</v>
      </c>
      <c r="C28" s="37"/>
      <c r="D28" s="42">
        <f t="shared" si="0"/>
        <v>0</v>
      </c>
    </row>
    <row r="29" spans="1:4" ht="16.5" thickBot="1">
      <c r="A29" s="5">
        <v>1.16666666666667</v>
      </c>
      <c r="B29" s="5">
        <v>1.20833333333333</v>
      </c>
      <c r="C29" s="37"/>
      <c r="D29" s="42">
        <f t="shared" si="0"/>
        <v>0</v>
      </c>
    </row>
    <row r="30" spans="1:4" ht="16.5" thickBot="1">
      <c r="A30" s="5">
        <v>1.20833333333333</v>
      </c>
      <c r="B30" s="5">
        <v>1.25</v>
      </c>
      <c r="C30" s="35"/>
      <c r="D30" s="42">
        <f t="shared" si="0"/>
        <v>0</v>
      </c>
    </row>
    <row r="31" spans="1:4" ht="16.5" thickBot="1">
      <c r="A31" s="6" t="s">
        <v>53</v>
      </c>
      <c r="C31" s="78">
        <f>SUM(C7:C30)</f>
        <v>0</v>
      </c>
      <c r="D31" s="77">
        <f>SUM(D7:D30)</f>
        <v>0</v>
      </c>
    </row>
    <row r="32" ht="15.75"/>
    <row r="33" ht="15.75"/>
    <row r="34" ht="16.5" thickBot="1">
      <c r="A34" s="6" t="s">
        <v>27</v>
      </c>
    </row>
    <row r="35" spans="1:3" ht="16.5" thickBot="1">
      <c r="A35" s="100" t="s">
        <v>76</v>
      </c>
      <c r="B35" s="101"/>
      <c r="C35" s="70">
        <v>2</v>
      </c>
    </row>
    <row r="36" spans="1:4" ht="16.5" thickBot="1">
      <c r="A36" s="6" t="s">
        <v>24</v>
      </c>
      <c r="B36" s="6" t="s">
        <v>25</v>
      </c>
      <c r="C36" s="9" t="s">
        <v>31</v>
      </c>
      <c r="D36" s="4" t="s">
        <v>71</v>
      </c>
    </row>
    <row r="37" spans="1:4" ht="15.75">
      <c r="A37" s="5">
        <v>0.25</v>
      </c>
      <c r="B37" s="5">
        <v>0.2916666666666667</v>
      </c>
      <c r="C37" s="35"/>
      <c r="D37" s="36">
        <f aca="true" t="shared" si="1" ref="D37:D60">ROUND($C37*buffer_percent,0)</f>
        <v>0</v>
      </c>
    </row>
    <row r="38" spans="1:4" ht="15.75">
      <c r="A38" s="5">
        <v>0.2916666666666667</v>
      </c>
      <c r="B38" s="5">
        <v>0.3333333333333333</v>
      </c>
      <c r="C38" s="37"/>
      <c r="D38" s="38">
        <f t="shared" si="1"/>
        <v>0</v>
      </c>
    </row>
    <row r="39" spans="1:4" ht="15.75">
      <c r="A39" s="5">
        <v>0.3333333333333333</v>
      </c>
      <c r="B39" s="5">
        <v>0.375</v>
      </c>
      <c r="C39" s="37"/>
      <c r="D39" s="38">
        <f t="shared" si="1"/>
        <v>0</v>
      </c>
    </row>
    <row r="40" spans="1:4" ht="15.75">
      <c r="A40" s="5">
        <v>0.375</v>
      </c>
      <c r="B40" s="5">
        <v>0.416666666666667</v>
      </c>
      <c r="C40" s="37"/>
      <c r="D40" s="38">
        <f t="shared" si="1"/>
        <v>0</v>
      </c>
    </row>
    <row r="41" spans="1:4" ht="15.75">
      <c r="A41" s="5">
        <v>0.416666666666667</v>
      </c>
      <c r="B41" s="5">
        <v>0.458333333333334</v>
      </c>
      <c r="C41" s="37"/>
      <c r="D41" s="38">
        <f t="shared" si="1"/>
        <v>0</v>
      </c>
    </row>
    <row r="42" spans="1:4" ht="15.75">
      <c r="A42" s="5">
        <v>0.458333333333333</v>
      </c>
      <c r="B42" s="5">
        <v>0.5</v>
      </c>
      <c r="C42" s="37"/>
      <c r="D42" s="38">
        <f t="shared" si="1"/>
        <v>0</v>
      </c>
    </row>
    <row r="43" spans="1:4" ht="15.75">
      <c r="A43" s="5">
        <v>0.5</v>
      </c>
      <c r="B43" s="5">
        <v>0.541666666666667</v>
      </c>
      <c r="C43" s="37"/>
      <c r="D43" s="38">
        <f t="shared" si="1"/>
        <v>0</v>
      </c>
    </row>
    <row r="44" spans="1:4" ht="15.75">
      <c r="A44" s="5">
        <v>0.541666666666667</v>
      </c>
      <c r="B44" s="5">
        <v>0.583333333333333</v>
      </c>
      <c r="C44" s="37"/>
      <c r="D44" s="38">
        <f t="shared" si="1"/>
        <v>0</v>
      </c>
    </row>
    <row r="45" spans="1:4" ht="15.75">
      <c r="A45" s="5">
        <v>0.583333333333333</v>
      </c>
      <c r="B45" s="5">
        <v>0.625</v>
      </c>
      <c r="C45" s="37"/>
      <c r="D45" s="38">
        <f t="shared" si="1"/>
        <v>0</v>
      </c>
    </row>
    <row r="46" spans="1:4" ht="15.75">
      <c r="A46" s="5">
        <v>0.625</v>
      </c>
      <c r="B46" s="5">
        <v>0.666666666666667</v>
      </c>
      <c r="C46" s="37"/>
      <c r="D46" s="38">
        <f t="shared" si="1"/>
        <v>0</v>
      </c>
    </row>
    <row r="47" spans="1:4" ht="15.75">
      <c r="A47" s="5">
        <v>0.666666666666667</v>
      </c>
      <c r="B47" s="5">
        <v>0.708333333333333</v>
      </c>
      <c r="C47" s="37"/>
      <c r="D47" s="38">
        <f t="shared" si="1"/>
        <v>0</v>
      </c>
    </row>
    <row r="48" spans="1:4" ht="15.75">
      <c r="A48" s="5">
        <v>0.708333333333334</v>
      </c>
      <c r="B48" s="5">
        <v>0.75</v>
      </c>
      <c r="C48" s="37"/>
      <c r="D48" s="38">
        <f t="shared" si="1"/>
        <v>0</v>
      </c>
    </row>
    <row r="49" spans="1:4" ht="15.75">
      <c r="A49" s="5">
        <v>0.75</v>
      </c>
      <c r="B49" s="5">
        <v>0.791666666666667</v>
      </c>
      <c r="C49" s="37"/>
      <c r="D49" s="38">
        <f t="shared" si="1"/>
        <v>0</v>
      </c>
    </row>
    <row r="50" spans="1:4" ht="15.75">
      <c r="A50" s="5">
        <v>0.791666666666667</v>
      </c>
      <c r="B50" s="5">
        <v>0.833333333333333</v>
      </c>
      <c r="C50" s="37"/>
      <c r="D50" s="38">
        <f t="shared" si="1"/>
        <v>0</v>
      </c>
    </row>
    <row r="51" spans="1:4" ht="15.75">
      <c r="A51" s="5">
        <v>0.833333333333334</v>
      </c>
      <c r="B51" s="5">
        <v>0.875</v>
      </c>
      <c r="C51" s="37"/>
      <c r="D51" s="38">
        <f t="shared" si="1"/>
        <v>0</v>
      </c>
    </row>
    <row r="52" spans="1:4" ht="15.75">
      <c r="A52" s="5">
        <v>0.875</v>
      </c>
      <c r="B52" s="5">
        <v>0.916666666666666</v>
      </c>
      <c r="C52" s="37"/>
      <c r="D52" s="38">
        <f t="shared" si="1"/>
        <v>0</v>
      </c>
    </row>
    <row r="53" spans="1:4" ht="15.75">
      <c r="A53" s="5">
        <v>0.916666666666667</v>
      </c>
      <c r="B53" s="5">
        <v>0.958333333333333</v>
      </c>
      <c r="C53" s="37"/>
      <c r="D53" s="38">
        <f t="shared" si="1"/>
        <v>0</v>
      </c>
    </row>
    <row r="54" spans="1:4" ht="15.75">
      <c r="A54" s="5">
        <v>0.958333333333334</v>
      </c>
      <c r="B54" s="5">
        <v>1</v>
      </c>
      <c r="C54" s="37"/>
      <c r="D54" s="38">
        <f t="shared" si="1"/>
        <v>0</v>
      </c>
    </row>
    <row r="55" spans="1:4" ht="15.75">
      <c r="A55" s="5">
        <v>1</v>
      </c>
      <c r="B55" s="5">
        <v>1.04166666666667</v>
      </c>
      <c r="C55" s="37"/>
      <c r="D55" s="38">
        <f t="shared" si="1"/>
        <v>0</v>
      </c>
    </row>
    <row r="56" spans="1:4" ht="15.75">
      <c r="A56" s="5">
        <v>1.04166666666667</v>
      </c>
      <c r="B56" s="5">
        <v>1.08333333333333</v>
      </c>
      <c r="C56" s="37"/>
      <c r="D56" s="38">
        <f t="shared" si="1"/>
        <v>0</v>
      </c>
    </row>
    <row r="57" spans="1:4" ht="15.75">
      <c r="A57" s="5">
        <v>1.08333333333333</v>
      </c>
      <c r="B57" s="5">
        <v>1.125</v>
      </c>
      <c r="C57" s="37"/>
      <c r="D57" s="38">
        <f t="shared" si="1"/>
        <v>0</v>
      </c>
    </row>
    <row r="58" spans="1:4" ht="15.75">
      <c r="A58" s="5">
        <v>1.125</v>
      </c>
      <c r="B58" s="5">
        <v>1.16666666666667</v>
      </c>
      <c r="C58" s="37"/>
      <c r="D58" s="38">
        <f t="shared" si="1"/>
        <v>0</v>
      </c>
    </row>
    <row r="59" spans="1:4" ht="15.75">
      <c r="A59" s="5">
        <v>1.16666666666667</v>
      </c>
      <c r="B59" s="5">
        <v>1.20833333333333</v>
      </c>
      <c r="C59" s="37"/>
      <c r="D59" s="38">
        <f t="shared" si="1"/>
        <v>0</v>
      </c>
    </row>
    <row r="60" spans="1:4" ht="16.5" thickBot="1">
      <c r="A60" s="5">
        <v>1.20833333333333</v>
      </c>
      <c r="B60" s="5">
        <v>1.25</v>
      </c>
      <c r="C60" s="37"/>
      <c r="D60" s="38">
        <f t="shared" si="1"/>
        <v>0</v>
      </c>
    </row>
    <row r="61" spans="1:4" ht="16.5" thickBot="1">
      <c r="A61" s="6" t="s">
        <v>52</v>
      </c>
      <c r="C61" s="80">
        <f>SUM(C37:C60)</f>
        <v>0</v>
      </c>
      <c r="D61" s="79">
        <f>SUM(D37:D60)</f>
        <v>0</v>
      </c>
    </row>
    <row r="62" ht="15.75"/>
  </sheetData>
  <sheetProtection/>
  <mergeCells count="3">
    <mergeCell ref="A2:B2"/>
    <mergeCell ref="A5:B5"/>
    <mergeCell ref="A35:B35"/>
  </mergeCells>
  <printOptions/>
  <pageMargins left="0.25" right="0.25" top="0.75" bottom="0.75" header="0.3" footer="0.3"/>
  <pageSetup fitToHeight="1" fitToWidth="1" horizontalDpi="600" verticalDpi="600" orientation="landscape" scale="53" r:id="rId4"/>
  <drawing r:id="rId3"/>
  <legacyDrawing r:id="rId2"/>
</worksheet>
</file>

<file path=xl/worksheets/sheet3.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
    </sheetView>
  </sheetViews>
  <sheetFormatPr defaultColWidth="9.00390625" defaultRowHeight="15.75"/>
  <cols>
    <col min="1" max="1" width="27.375" style="0" bestFit="1" customWidth="1"/>
    <col min="2" max="2" width="21.625" style="0" bestFit="1" customWidth="1"/>
    <col min="3" max="3" width="20.50390625" style="0" bestFit="1" customWidth="1"/>
    <col min="4" max="5" width="21.625" style="0" bestFit="1" customWidth="1"/>
    <col min="6" max="6" width="22.625" style="0" customWidth="1"/>
    <col min="7" max="7" width="20.50390625" style="0" bestFit="1" customWidth="1"/>
    <col min="8" max="8" width="18.75390625" style="0" customWidth="1"/>
    <col min="9" max="9" width="24.625" style="0" customWidth="1"/>
  </cols>
  <sheetData>
    <row r="1" spans="1:9" s="54" customFormat="1" ht="15.75">
      <c r="A1" s="55" t="s">
        <v>44</v>
      </c>
      <c r="B1" s="55" t="s">
        <v>45</v>
      </c>
      <c r="C1" s="55" t="s">
        <v>46</v>
      </c>
      <c r="D1" s="55" t="s">
        <v>47</v>
      </c>
      <c r="E1" s="55" t="s">
        <v>48</v>
      </c>
      <c r="F1" s="55" t="s">
        <v>49</v>
      </c>
      <c r="G1" s="56" t="s">
        <v>50</v>
      </c>
      <c r="H1" s="56" t="s">
        <v>51</v>
      </c>
      <c r="I1" s="56" t="s">
        <v>64</v>
      </c>
    </row>
    <row r="2" spans="1:9" ht="15.75">
      <c r="A2" s="2" t="s">
        <v>62</v>
      </c>
      <c r="B2" s="2" t="s">
        <v>62</v>
      </c>
      <c r="C2" s="2" t="s">
        <v>62</v>
      </c>
      <c r="D2" s="2" t="s">
        <v>62</v>
      </c>
      <c r="E2" s="2" t="s">
        <v>62</v>
      </c>
      <c r="F2" s="2" t="s">
        <v>62</v>
      </c>
      <c r="G2" s="2" t="s">
        <v>62</v>
      </c>
      <c r="H2" s="2" t="s">
        <v>62</v>
      </c>
      <c r="I2" s="2" t="s">
        <v>62</v>
      </c>
    </row>
    <row r="3" spans="1:9" ht="15.75">
      <c r="A3" s="2" t="s">
        <v>5</v>
      </c>
      <c r="B3" s="2" t="s">
        <v>5</v>
      </c>
      <c r="C3" s="2" t="s">
        <v>5</v>
      </c>
      <c r="D3" s="2" t="s">
        <v>5</v>
      </c>
      <c r="E3" s="2" t="s">
        <v>5</v>
      </c>
      <c r="F3" s="2" t="s">
        <v>5</v>
      </c>
      <c r="G3" s="2" t="s">
        <v>5</v>
      </c>
      <c r="H3" s="2" t="s">
        <v>5</v>
      </c>
      <c r="I3" s="2" t="s">
        <v>5</v>
      </c>
    </row>
    <row r="4" spans="1:9" ht="15.75">
      <c r="A4" s="2" t="s">
        <v>6</v>
      </c>
      <c r="B4" s="2" t="s">
        <v>6</v>
      </c>
      <c r="C4" s="2" t="s">
        <v>6</v>
      </c>
      <c r="D4" s="2" t="s">
        <v>6</v>
      </c>
      <c r="E4" s="2" t="s">
        <v>6</v>
      </c>
      <c r="F4" s="2" t="s">
        <v>6</v>
      </c>
      <c r="G4" s="2" t="s">
        <v>6</v>
      </c>
      <c r="H4" s="2" t="s">
        <v>6</v>
      </c>
      <c r="I4" s="2" t="s">
        <v>6</v>
      </c>
    </row>
    <row r="5" spans="1:9" ht="15.75">
      <c r="A5" s="2" t="s">
        <v>7</v>
      </c>
      <c r="B5" s="2" t="s">
        <v>7</v>
      </c>
      <c r="C5" s="2" t="s">
        <v>7</v>
      </c>
      <c r="D5" s="2" t="s">
        <v>7</v>
      </c>
      <c r="E5" s="2" t="s">
        <v>7</v>
      </c>
      <c r="F5" s="2" t="s">
        <v>7</v>
      </c>
      <c r="G5" s="2" t="s">
        <v>7</v>
      </c>
      <c r="H5" s="2" t="s">
        <v>7</v>
      </c>
      <c r="I5" s="2" t="s">
        <v>7</v>
      </c>
    </row>
    <row r="6" spans="1:9" ht="15.75">
      <c r="A6" s="2" t="s">
        <v>8</v>
      </c>
      <c r="B6" s="2" t="s">
        <v>8</v>
      </c>
      <c r="C6" s="2" t="s">
        <v>8</v>
      </c>
      <c r="D6" s="2" t="s">
        <v>8</v>
      </c>
      <c r="E6" s="2" t="s">
        <v>8</v>
      </c>
      <c r="F6" s="2" t="s">
        <v>8</v>
      </c>
      <c r="G6" s="2" t="s">
        <v>8</v>
      </c>
      <c r="H6" s="2" t="s">
        <v>8</v>
      </c>
      <c r="I6" s="2" t="s">
        <v>8</v>
      </c>
    </row>
    <row r="7" spans="1:9" ht="15.75">
      <c r="A7" s="2" t="s">
        <v>9</v>
      </c>
      <c r="B7" s="2" t="s">
        <v>9</v>
      </c>
      <c r="C7" s="2" t="s">
        <v>9</v>
      </c>
      <c r="D7" s="2" t="s">
        <v>9</v>
      </c>
      <c r="E7" s="2" t="s">
        <v>9</v>
      </c>
      <c r="F7" s="2" t="s">
        <v>9</v>
      </c>
      <c r="G7" s="2" t="s">
        <v>9</v>
      </c>
      <c r="H7" s="2" t="s">
        <v>9</v>
      </c>
      <c r="I7" s="2" t="s">
        <v>9</v>
      </c>
    </row>
    <row r="8" spans="1:9" ht="15.75">
      <c r="A8" s="2" t="s">
        <v>10</v>
      </c>
      <c r="B8" s="2" t="s">
        <v>10</v>
      </c>
      <c r="C8" s="2" t="s">
        <v>10</v>
      </c>
      <c r="D8" s="2" t="s">
        <v>10</v>
      </c>
      <c r="E8" s="2" t="s">
        <v>10</v>
      </c>
      <c r="F8" s="2" t="s">
        <v>10</v>
      </c>
      <c r="G8" s="2" t="s">
        <v>10</v>
      </c>
      <c r="H8" s="2" t="s">
        <v>10</v>
      </c>
      <c r="I8" s="2" t="s">
        <v>10</v>
      </c>
    </row>
    <row r="9" spans="1:9" ht="15.75">
      <c r="A9" s="2" t="s">
        <v>11</v>
      </c>
      <c r="B9" s="2" t="s">
        <v>11</v>
      </c>
      <c r="C9" s="2" t="s">
        <v>11</v>
      </c>
      <c r="D9" s="2" t="s">
        <v>11</v>
      </c>
      <c r="E9" s="2" t="s">
        <v>11</v>
      </c>
      <c r="F9" s="2" t="s">
        <v>11</v>
      </c>
      <c r="G9" s="2" t="s">
        <v>11</v>
      </c>
      <c r="H9" s="2" t="s">
        <v>11</v>
      </c>
      <c r="I9" s="2" t="s">
        <v>11</v>
      </c>
    </row>
    <row r="10" spans="1:9" ht="15.75">
      <c r="A10" s="2" t="s">
        <v>12</v>
      </c>
      <c r="B10" s="2" t="s">
        <v>12</v>
      </c>
      <c r="C10" s="2" t="s">
        <v>12</v>
      </c>
      <c r="D10" s="2" t="s">
        <v>12</v>
      </c>
      <c r="E10" s="2" t="s">
        <v>12</v>
      </c>
      <c r="F10" s="2" t="s">
        <v>12</v>
      </c>
      <c r="G10" s="2" t="s">
        <v>12</v>
      </c>
      <c r="H10" s="2" t="s">
        <v>12</v>
      </c>
      <c r="I10" s="2" t="s">
        <v>12</v>
      </c>
    </row>
    <row r="11" spans="1:9" ht="15.75">
      <c r="A11" s="2" t="s">
        <v>13</v>
      </c>
      <c r="B11" s="2" t="s">
        <v>13</v>
      </c>
      <c r="C11" s="2" t="s">
        <v>13</v>
      </c>
      <c r="D11" s="2" t="s">
        <v>13</v>
      </c>
      <c r="E11" s="2" t="s">
        <v>13</v>
      </c>
      <c r="F11" s="2" t="s">
        <v>13</v>
      </c>
      <c r="G11" s="2" t="s">
        <v>13</v>
      </c>
      <c r="H11" s="2" t="s">
        <v>13</v>
      </c>
      <c r="I11" s="2" t="s">
        <v>13</v>
      </c>
    </row>
    <row r="12" spans="1:9" ht="15.75">
      <c r="A12" s="2" t="s">
        <v>14</v>
      </c>
      <c r="B12" s="2" t="s">
        <v>14</v>
      </c>
      <c r="C12" s="2" t="s">
        <v>14</v>
      </c>
      <c r="D12" s="2" t="s">
        <v>14</v>
      </c>
      <c r="E12" s="2" t="s">
        <v>14</v>
      </c>
      <c r="F12" s="2" t="s">
        <v>14</v>
      </c>
      <c r="G12" s="2" t="s">
        <v>14</v>
      </c>
      <c r="H12" s="2" t="s">
        <v>14</v>
      </c>
      <c r="I12" s="2" t="s">
        <v>14</v>
      </c>
    </row>
    <row r="13" spans="1:9" ht="15.75">
      <c r="A13" s="2" t="s">
        <v>15</v>
      </c>
      <c r="B13" s="2" t="s">
        <v>15</v>
      </c>
      <c r="C13" s="2" t="s">
        <v>15</v>
      </c>
      <c r="D13" s="2" t="s">
        <v>15</v>
      </c>
      <c r="E13" s="2" t="s">
        <v>15</v>
      </c>
      <c r="F13" s="2" t="s">
        <v>15</v>
      </c>
      <c r="G13" s="2" t="s">
        <v>15</v>
      </c>
      <c r="H13" s="2" t="s">
        <v>15</v>
      </c>
      <c r="I13" s="2" t="s">
        <v>15</v>
      </c>
    </row>
    <row r="14" spans="1:9" ht="15.75">
      <c r="A14" s="2" t="s">
        <v>56</v>
      </c>
      <c r="B14" s="2" t="s">
        <v>56</v>
      </c>
      <c r="C14" s="2" t="s">
        <v>56</v>
      </c>
      <c r="D14" s="2" t="s">
        <v>56</v>
      </c>
      <c r="E14" s="2" t="s">
        <v>56</v>
      </c>
      <c r="F14" s="2" t="s">
        <v>56</v>
      </c>
      <c r="G14" s="2" t="s">
        <v>56</v>
      </c>
      <c r="H14" s="2" t="s">
        <v>56</v>
      </c>
      <c r="I14" s="2" t="s">
        <v>85</v>
      </c>
    </row>
    <row r="15" spans="1:9" ht="15.75">
      <c r="A15" s="2" t="s">
        <v>57</v>
      </c>
      <c r="B15" s="2" t="s">
        <v>57</v>
      </c>
      <c r="C15" s="2" t="s">
        <v>57</v>
      </c>
      <c r="D15" s="2" t="s">
        <v>57</v>
      </c>
      <c r="E15" s="2" t="s">
        <v>57</v>
      </c>
      <c r="F15" s="2" t="s">
        <v>57</v>
      </c>
      <c r="G15" s="2" t="s">
        <v>57</v>
      </c>
      <c r="H15" s="2" t="s">
        <v>57</v>
      </c>
      <c r="I15" s="2" t="s">
        <v>86</v>
      </c>
    </row>
    <row r="16" spans="1:9" ht="15.75">
      <c r="A16" s="2" t="s">
        <v>58</v>
      </c>
      <c r="B16" s="2" t="s">
        <v>58</v>
      </c>
      <c r="C16" s="2" t="s">
        <v>58</v>
      </c>
      <c r="D16" s="2" t="s">
        <v>58</v>
      </c>
      <c r="E16" s="2" t="s">
        <v>58</v>
      </c>
      <c r="F16" s="2" t="s">
        <v>58</v>
      </c>
      <c r="G16" s="2" t="s">
        <v>58</v>
      </c>
      <c r="H16" s="2" t="s">
        <v>58</v>
      </c>
      <c r="I16" s="2" t="s">
        <v>87</v>
      </c>
    </row>
    <row r="17" spans="1:9" ht="15.75">
      <c r="A17" s="2" t="s">
        <v>59</v>
      </c>
      <c r="B17" s="2" t="s">
        <v>59</v>
      </c>
      <c r="C17" s="2" t="s">
        <v>59</v>
      </c>
      <c r="D17" s="2" t="s">
        <v>59</v>
      </c>
      <c r="E17" s="2" t="s">
        <v>59</v>
      </c>
      <c r="F17" s="2" t="s">
        <v>59</v>
      </c>
      <c r="G17" s="2" t="s">
        <v>59</v>
      </c>
      <c r="H17" s="2" t="s">
        <v>59</v>
      </c>
      <c r="I17" s="2" t="s">
        <v>88</v>
      </c>
    </row>
    <row r="18" spans="1:9" ht="15.75">
      <c r="A18" s="2" t="s">
        <v>60</v>
      </c>
      <c r="B18" s="2" t="s">
        <v>60</v>
      </c>
      <c r="C18" s="2" t="s">
        <v>60</v>
      </c>
      <c r="D18" s="2" t="s">
        <v>60</v>
      </c>
      <c r="E18" s="2" t="s">
        <v>60</v>
      </c>
      <c r="F18" s="2" t="s">
        <v>60</v>
      </c>
      <c r="G18" s="2" t="s">
        <v>60</v>
      </c>
      <c r="H18" s="2" t="s">
        <v>60</v>
      </c>
      <c r="I18" s="2" t="s">
        <v>89</v>
      </c>
    </row>
    <row r="19" spans="1:9" s="16" customFormat="1" ht="15.75">
      <c r="A19" s="2" t="s">
        <v>61</v>
      </c>
      <c r="B19" s="2" t="s">
        <v>61</v>
      </c>
      <c r="C19" s="2" t="s">
        <v>61</v>
      </c>
      <c r="D19" s="2" t="s">
        <v>61</v>
      </c>
      <c r="E19" s="2" t="s">
        <v>61</v>
      </c>
      <c r="F19" s="2" t="s">
        <v>61</v>
      </c>
      <c r="G19" s="2" t="s">
        <v>61</v>
      </c>
      <c r="H19" s="2" t="s">
        <v>61</v>
      </c>
      <c r="I19" s="2" t="s">
        <v>90</v>
      </c>
    </row>
    <row r="20" spans="1:9" ht="15.75">
      <c r="A20" s="2" t="s">
        <v>85</v>
      </c>
      <c r="B20" s="2" t="s">
        <v>85</v>
      </c>
      <c r="C20" s="2" t="s">
        <v>85</v>
      </c>
      <c r="D20" s="2" t="s">
        <v>85</v>
      </c>
      <c r="E20" s="2" t="s">
        <v>85</v>
      </c>
      <c r="F20" s="2" t="s">
        <v>85</v>
      </c>
      <c r="G20" s="2" t="s">
        <v>85</v>
      </c>
      <c r="H20" s="2" t="s">
        <v>85</v>
      </c>
      <c r="I20" s="2" t="s">
        <v>17</v>
      </c>
    </row>
    <row r="21" spans="1:9" ht="15.75">
      <c r="A21" s="2" t="s">
        <v>86</v>
      </c>
      <c r="B21" s="2" t="s">
        <v>86</v>
      </c>
      <c r="C21" s="2" t="s">
        <v>86</v>
      </c>
      <c r="D21" s="2" t="s">
        <v>86</v>
      </c>
      <c r="E21" s="2" t="s">
        <v>86</v>
      </c>
      <c r="F21" s="2" t="s">
        <v>86</v>
      </c>
      <c r="G21" s="2" t="s">
        <v>86</v>
      </c>
      <c r="H21" s="2" t="s">
        <v>86</v>
      </c>
      <c r="I21" s="2" t="s">
        <v>18</v>
      </c>
    </row>
    <row r="22" spans="1:9" ht="15.75">
      <c r="A22" s="2" t="s">
        <v>87</v>
      </c>
      <c r="B22" s="2" t="s">
        <v>87</v>
      </c>
      <c r="C22" s="2" t="s">
        <v>87</v>
      </c>
      <c r="D22" s="2" t="s">
        <v>87</v>
      </c>
      <c r="E22" s="2" t="s">
        <v>87</v>
      </c>
      <c r="F22" s="2" t="s">
        <v>87</v>
      </c>
      <c r="G22" s="2" t="s">
        <v>87</v>
      </c>
      <c r="H22" s="2" t="s">
        <v>87</v>
      </c>
      <c r="I22" s="2" t="s">
        <v>19</v>
      </c>
    </row>
    <row r="23" spans="1:8" ht="15.75">
      <c r="A23" s="2" t="s">
        <v>88</v>
      </c>
      <c r="B23" s="2" t="s">
        <v>88</v>
      </c>
      <c r="C23" s="2" t="s">
        <v>88</v>
      </c>
      <c r="D23" s="2" t="s">
        <v>88</v>
      </c>
      <c r="E23" s="2" t="s">
        <v>88</v>
      </c>
      <c r="F23" s="2" t="s">
        <v>88</v>
      </c>
      <c r="G23" s="2" t="s">
        <v>88</v>
      </c>
      <c r="H23" s="2" t="s">
        <v>88</v>
      </c>
    </row>
    <row r="24" spans="1:8" ht="15.75">
      <c r="A24" s="2" t="s">
        <v>89</v>
      </c>
      <c r="B24" s="2" t="s">
        <v>89</v>
      </c>
      <c r="C24" s="2" t="s">
        <v>89</v>
      </c>
      <c r="D24" s="2" t="s">
        <v>89</v>
      </c>
      <c r="E24" s="2" t="s">
        <v>89</v>
      </c>
      <c r="F24" s="2" t="s">
        <v>89</v>
      </c>
      <c r="G24" s="2" t="s">
        <v>89</v>
      </c>
      <c r="H24" s="2" t="s">
        <v>89</v>
      </c>
    </row>
    <row r="25" spans="1:8" ht="15.75">
      <c r="A25" s="2" t="s">
        <v>90</v>
      </c>
      <c r="B25" s="2" t="s">
        <v>90</v>
      </c>
      <c r="C25" s="2" t="s">
        <v>90</v>
      </c>
      <c r="D25" s="2" t="s">
        <v>90</v>
      </c>
      <c r="E25" s="2" t="s">
        <v>90</v>
      </c>
      <c r="F25" s="2" t="s">
        <v>90</v>
      </c>
      <c r="G25" s="2" t="s">
        <v>90</v>
      </c>
      <c r="H25" s="2" t="s">
        <v>90</v>
      </c>
    </row>
    <row r="26" spans="1:7" ht="15.75">
      <c r="A26" s="2" t="s">
        <v>63</v>
      </c>
      <c r="B26" s="2" t="s">
        <v>63</v>
      </c>
      <c r="C26" s="2" t="s">
        <v>63</v>
      </c>
      <c r="D26" s="2" t="s">
        <v>63</v>
      </c>
      <c r="E26" s="2" t="s">
        <v>63</v>
      </c>
      <c r="F26" s="2" t="s">
        <v>63</v>
      </c>
      <c r="G26" s="2" t="s">
        <v>63</v>
      </c>
    </row>
    <row r="27" spans="1:7" ht="15.75">
      <c r="A27" s="2" t="s">
        <v>20</v>
      </c>
      <c r="B27" s="2" t="s">
        <v>20</v>
      </c>
      <c r="C27" s="2" t="s">
        <v>20</v>
      </c>
      <c r="D27" s="2" t="s">
        <v>20</v>
      </c>
      <c r="E27" s="2" t="s">
        <v>20</v>
      </c>
      <c r="F27" s="2" t="s">
        <v>20</v>
      </c>
      <c r="G27" s="2" t="s">
        <v>20</v>
      </c>
    </row>
    <row r="28" spans="1:7" ht="15.75">
      <c r="A28" s="2" t="s">
        <v>21</v>
      </c>
      <c r="B28" s="2" t="s">
        <v>21</v>
      </c>
      <c r="C28" s="2" t="s">
        <v>21</v>
      </c>
      <c r="D28" s="2" t="s">
        <v>21</v>
      </c>
      <c r="E28" s="2" t="s">
        <v>21</v>
      </c>
      <c r="F28" s="2" t="s">
        <v>21</v>
      </c>
      <c r="G28" s="2" t="s">
        <v>21</v>
      </c>
    </row>
    <row r="29" spans="1:7" ht="15.75">
      <c r="A29" s="2" t="s">
        <v>22</v>
      </c>
      <c r="B29" s="2" t="s">
        <v>22</v>
      </c>
      <c r="C29" s="2" t="s">
        <v>22</v>
      </c>
      <c r="D29" s="2" t="s">
        <v>22</v>
      </c>
      <c r="E29" s="2" t="s">
        <v>22</v>
      </c>
      <c r="F29" s="2" t="s">
        <v>22</v>
      </c>
      <c r="G29" s="2" t="s">
        <v>22</v>
      </c>
    </row>
    <row r="30" spans="1:7" ht="15.75">
      <c r="A30" s="2" t="s">
        <v>17</v>
      </c>
      <c r="B30" s="2" t="s">
        <v>17</v>
      </c>
      <c r="C30" s="2" t="s">
        <v>17</v>
      </c>
      <c r="D30" s="2" t="s">
        <v>16</v>
      </c>
      <c r="E30" s="2" t="s">
        <v>16</v>
      </c>
      <c r="F30" s="2" t="s">
        <v>17</v>
      </c>
      <c r="G30" s="2" t="s">
        <v>17</v>
      </c>
    </row>
    <row r="31" spans="1:7" ht="15.75">
      <c r="A31" s="2" t="s">
        <v>18</v>
      </c>
      <c r="B31" s="2" t="s">
        <v>18</v>
      </c>
      <c r="C31" s="2" t="s">
        <v>18</v>
      </c>
      <c r="D31" s="2" t="s">
        <v>17</v>
      </c>
      <c r="E31" s="2" t="s">
        <v>17</v>
      </c>
      <c r="F31" s="2" t="s">
        <v>18</v>
      </c>
      <c r="G31" s="2" t="s">
        <v>18</v>
      </c>
    </row>
    <row r="32" spans="1:7" ht="15.75">
      <c r="A32" s="2" t="s">
        <v>19</v>
      </c>
      <c r="B32" s="2" t="s">
        <v>19</v>
      </c>
      <c r="C32" s="2" t="s">
        <v>19</v>
      </c>
      <c r="D32" s="2" t="s">
        <v>18</v>
      </c>
      <c r="E32" s="2" t="s">
        <v>18</v>
      </c>
      <c r="F32" s="2" t="s">
        <v>19</v>
      </c>
      <c r="G32" s="2" t="s">
        <v>19</v>
      </c>
    </row>
    <row r="33" spans="1:5" ht="15.75">
      <c r="A33" s="87"/>
      <c r="B33" s="87"/>
      <c r="D33" s="2" t="s">
        <v>19</v>
      </c>
      <c r="E33" s="2" t="s">
        <v>19</v>
      </c>
    </row>
  </sheetData>
  <sheetProtection/>
  <printOptions/>
  <pageMargins left="0.7" right="0.7" top="0.75" bottom="0.75" header="0.3" footer="0.3"/>
  <pageSetup horizontalDpi="600" verticalDpi="600" orientation="portrait" r:id="rId2"/>
  <tableParts>
    <tablePart r:id="rId1"/>
  </tableParts>
</worksheet>
</file>

<file path=xl/worksheets/sheet4.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9.00390625" defaultRowHeight="15.75"/>
  <cols>
    <col min="1" max="1" width="24.50390625" style="0" bestFit="1" customWidth="1"/>
    <col min="2" max="2" width="21.625" style="0" bestFit="1" customWidth="1"/>
    <col min="3" max="3" width="16.25390625" style="0" bestFit="1" customWidth="1"/>
    <col min="4" max="4" width="13.00390625" style="0" bestFit="1" customWidth="1"/>
    <col min="5" max="5" width="10.875" style="0" bestFit="1" customWidth="1"/>
    <col min="6" max="6" width="17.625" style="0" bestFit="1" customWidth="1"/>
    <col min="7" max="7" width="21.00390625" style="0" bestFit="1" customWidth="1"/>
    <col min="8" max="8" width="18.625" style="0" bestFit="1" customWidth="1"/>
    <col min="9" max="9" width="17.125" style="0" bestFit="1" customWidth="1"/>
    <col min="10" max="10" width="23.125" style="0" bestFit="1" customWidth="1"/>
  </cols>
  <sheetData>
    <row r="1" spans="2:10" ht="15.75">
      <c r="B1" s="50" t="s">
        <v>44</v>
      </c>
      <c r="C1" s="1" t="s">
        <v>45</v>
      </c>
      <c r="D1" s="12" t="s">
        <v>46</v>
      </c>
      <c r="E1" s="12" t="s">
        <v>47</v>
      </c>
      <c r="F1" s="12" t="s">
        <v>48</v>
      </c>
      <c r="G1" s="12" t="s">
        <v>49</v>
      </c>
      <c r="H1" s="13" t="s">
        <v>50</v>
      </c>
      <c r="I1" s="13" t="s">
        <v>51</v>
      </c>
      <c r="J1" s="13" t="s">
        <v>64</v>
      </c>
    </row>
    <row r="2" spans="1:10" ht="15.75">
      <c r="A2" s="49" t="s">
        <v>62</v>
      </c>
      <c r="B2" s="3">
        <v>0.1</v>
      </c>
      <c r="C2" s="3">
        <v>0.1</v>
      </c>
      <c r="D2" s="11">
        <v>0.12</v>
      </c>
      <c r="E2" s="3">
        <v>0.11</v>
      </c>
      <c r="F2" s="3">
        <v>0.12</v>
      </c>
      <c r="G2" s="11">
        <v>0.12</v>
      </c>
      <c r="H2" s="14">
        <v>0.136</v>
      </c>
      <c r="I2" s="11">
        <v>0.12</v>
      </c>
      <c r="J2" s="3">
        <v>0.12</v>
      </c>
    </row>
    <row r="3" spans="1:10" ht="15.75">
      <c r="A3" s="2" t="s">
        <v>5</v>
      </c>
      <c r="B3" s="3">
        <v>0.2</v>
      </c>
      <c r="C3" s="3">
        <v>0.2</v>
      </c>
      <c r="D3" s="11">
        <v>0.24</v>
      </c>
      <c r="E3" s="3">
        <v>0.22</v>
      </c>
      <c r="F3" s="3">
        <v>0.24</v>
      </c>
      <c r="G3" s="11">
        <v>0.24</v>
      </c>
      <c r="H3" s="14">
        <v>0.272</v>
      </c>
      <c r="I3" s="11">
        <v>0.24</v>
      </c>
      <c r="J3" s="3">
        <v>0.24</v>
      </c>
    </row>
    <row r="4" spans="1:10" ht="15.75">
      <c r="A4" s="2" t="s">
        <v>6</v>
      </c>
      <c r="B4" s="3">
        <v>0.25</v>
      </c>
      <c r="C4" s="3">
        <v>0.25</v>
      </c>
      <c r="D4" s="11">
        <v>0.3</v>
      </c>
      <c r="E4" s="3">
        <v>0.28</v>
      </c>
      <c r="F4" s="3">
        <v>0.3</v>
      </c>
      <c r="G4" s="11">
        <v>0.33</v>
      </c>
      <c r="H4" s="11">
        <v>0.35</v>
      </c>
      <c r="I4" s="11">
        <v>0.3</v>
      </c>
      <c r="J4" s="3">
        <v>0.3</v>
      </c>
    </row>
    <row r="5" spans="1:10" ht="15.75">
      <c r="A5" s="2" t="s">
        <v>7</v>
      </c>
      <c r="B5" s="3">
        <v>0.5</v>
      </c>
      <c r="C5" s="3">
        <v>0.5</v>
      </c>
      <c r="D5" s="11">
        <v>0.6</v>
      </c>
      <c r="E5" s="3">
        <v>0.55</v>
      </c>
      <c r="F5" s="3">
        <v>0.6</v>
      </c>
      <c r="G5" s="11">
        <v>0.66</v>
      </c>
      <c r="H5" s="11">
        <v>0.7</v>
      </c>
      <c r="I5" s="11">
        <v>0.6</v>
      </c>
      <c r="J5" s="3">
        <v>0.6</v>
      </c>
    </row>
    <row r="6" spans="1:10" ht="15.75">
      <c r="A6" s="2" t="s">
        <v>8</v>
      </c>
      <c r="B6" s="3">
        <v>1</v>
      </c>
      <c r="C6" s="3">
        <v>1</v>
      </c>
      <c r="D6" s="11">
        <v>1.2</v>
      </c>
      <c r="E6" s="3">
        <v>1.1</v>
      </c>
      <c r="F6" s="3">
        <v>1.2</v>
      </c>
      <c r="G6" s="11">
        <v>1.32</v>
      </c>
      <c r="H6" s="11">
        <v>1.4</v>
      </c>
      <c r="I6" s="11">
        <v>1.2</v>
      </c>
      <c r="J6" s="3">
        <v>1.2</v>
      </c>
    </row>
    <row r="7" spans="1:10" ht="15.75">
      <c r="A7" s="2" t="s">
        <v>9</v>
      </c>
      <c r="B7" s="3">
        <v>2</v>
      </c>
      <c r="C7" s="3">
        <v>2</v>
      </c>
      <c r="D7" s="11">
        <v>2.4</v>
      </c>
      <c r="E7" s="3">
        <v>2.2</v>
      </c>
      <c r="F7" s="3">
        <v>2.4</v>
      </c>
      <c r="G7" s="11">
        <v>2.64</v>
      </c>
      <c r="H7" s="11">
        <v>2.8</v>
      </c>
      <c r="I7" s="11">
        <v>2.4</v>
      </c>
      <c r="J7" s="3">
        <v>2.4</v>
      </c>
    </row>
    <row r="8" spans="1:10" ht="15.75">
      <c r="A8" s="2" t="s">
        <v>10</v>
      </c>
      <c r="B8" s="3">
        <v>4</v>
      </c>
      <c r="C8" s="3">
        <v>4</v>
      </c>
      <c r="D8" s="11">
        <v>4.8</v>
      </c>
      <c r="E8" s="3">
        <v>4.4</v>
      </c>
      <c r="F8" s="3">
        <v>4.8</v>
      </c>
      <c r="G8" s="11">
        <v>5.28</v>
      </c>
      <c r="H8" s="11">
        <v>5.6</v>
      </c>
      <c r="I8" s="11">
        <v>4.8</v>
      </c>
      <c r="J8" s="3">
        <v>4.8</v>
      </c>
    </row>
    <row r="9" spans="1:10" ht="15.75">
      <c r="A9" s="2" t="s">
        <v>11</v>
      </c>
      <c r="B9" s="3">
        <v>0.25</v>
      </c>
      <c r="C9" s="3">
        <v>0.25</v>
      </c>
      <c r="D9" s="11">
        <v>0.34</v>
      </c>
      <c r="E9" s="3">
        <v>0.28</v>
      </c>
      <c r="F9" s="3">
        <v>0.3</v>
      </c>
      <c r="G9" s="11">
        <v>0.34</v>
      </c>
      <c r="H9" s="11">
        <v>0.35</v>
      </c>
      <c r="I9" s="11">
        <v>0.3</v>
      </c>
      <c r="J9" s="3">
        <v>0.3</v>
      </c>
    </row>
    <row r="10" spans="1:10" ht="15.75">
      <c r="A10" s="2" t="s">
        <v>12</v>
      </c>
      <c r="B10" s="3">
        <v>0.5</v>
      </c>
      <c r="C10" s="3">
        <v>0.5</v>
      </c>
      <c r="D10" s="11">
        <v>0.68</v>
      </c>
      <c r="E10" s="3">
        <v>0.55</v>
      </c>
      <c r="F10" s="3">
        <v>0.6</v>
      </c>
      <c r="G10" s="11">
        <v>0.68</v>
      </c>
      <c r="H10" s="11">
        <v>0.7</v>
      </c>
      <c r="I10" s="11">
        <v>0.6</v>
      </c>
      <c r="J10" s="3">
        <v>0.6</v>
      </c>
    </row>
    <row r="11" spans="1:10" ht="15.75">
      <c r="A11" s="2" t="s">
        <v>13</v>
      </c>
      <c r="B11" s="3">
        <v>1</v>
      </c>
      <c r="C11" s="3">
        <v>1</v>
      </c>
      <c r="D11" s="11">
        <v>1.36</v>
      </c>
      <c r="E11" s="3">
        <v>1.1</v>
      </c>
      <c r="F11" s="3">
        <v>1.2</v>
      </c>
      <c r="G11" s="11">
        <v>1.36</v>
      </c>
      <c r="H11" s="11">
        <v>1.4</v>
      </c>
      <c r="I11" s="11">
        <v>1.2</v>
      </c>
      <c r="J11" s="3">
        <v>1.2</v>
      </c>
    </row>
    <row r="12" spans="1:10" ht="15.75">
      <c r="A12" s="2" t="s">
        <v>14</v>
      </c>
      <c r="B12" s="3">
        <v>2</v>
      </c>
      <c r="C12" s="3">
        <v>2</v>
      </c>
      <c r="D12" s="11">
        <v>2.72</v>
      </c>
      <c r="E12" s="3">
        <v>2.2</v>
      </c>
      <c r="F12" s="3">
        <v>2.4</v>
      </c>
      <c r="G12" s="11">
        <v>2.72</v>
      </c>
      <c r="H12" s="11">
        <v>2.8</v>
      </c>
      <c r="I12" s="11">
        <v>2.4</v>
      </c>
      <c r="J12" s="3">
        <v>2.4</v>
      </c>
    </row>
    <row r="13" spans="1:10" ht="15.75">
      <c r="A13" s="2" t="s">
        <v>15</v>
      </c>
      <c r="B13" s="3">
        <v>4</v>
      </c>
      <c r="C13" s="3">
        <v>4</v>
      </c>
      <c r="D13" s="11">
        <v>5.44</v>
      </c>
      <c r="E13" s="3">
        <v>4.4</v>
      </c>
      <c r="F13" s="3">
        <v>4.8</v>
      </c>
      <c r="G13" s="11">
        <v>5.44</v>
      </c>
      <c r="H13" s="11">
        <v>5.6</v>
      </c>
      <c r="I13" s="11">
        <v>4.8</v>
      </c>
      <c r="J13" s="3">
        <v>4.8</v>
      </c>
    </row>
    <row r="14" spans="1:10" ht="15.75">
      <c r="A14" s="2" t="s">
        <v>56</v>
      </c>
      <c r="B14" s="3">
        <v>0.45</v>
      </c>
      <c r="C14" s="3">
        <v>0.45</v>
      </c>
      <c r="D14" s="3">
        <v>0.61</v>
      </c>
      <c r="E14" s="3">
        <v>0.5</v>
      </c>
      <c r="F14" s="3">
        <v>0.54</v>
      </c>
      <c r="G14" s="3">
        <v>0.61</v>
      </c>
      <c r="H14" s="3">
        <v>0.63</v>
      </c>
      <c r="I14" s="3">
        <v>0.54</v>
      </c>
      <c r="J14" s="3" t="s">
        <v>41</v>
      </c>
    </row>
    <row r="15" spans="1:10" ht="15.75">
      <c r="A15" s="2" t="s">
        <v>57</v>
      </c>
      <c r="B15" s="3">
        <v>0.9</v>
      </c>
      <c r="C15" s="3">
        <v>0.9</v>
      </c>
      <c r="D15" s="3">
        <v>1.22</v>
      </c>
      <c r="E15" s="3">
        <v>1</v>
      </c>
      <c r="F15" s="3">
        <v>1.08</v>
      </c>
      <c r="G15" s="3">
        <v>1.22</v>
      </c>
      <c r="H15" s="3">
        <v>1.26</v>
      </c>
      <c r="I15" s="3">
        <v>1.08</v>
      </c>
      <c r="J15" s="3" t="s">
        <v>41</v>
      </c>
    </row>
    <row r="16" spans="1:10" ht="15.75">
      <c r="A16" s="2" t="s">
        <v>58</v>
      </c>
      <c r="B16" s="3">
        <v>1.8</v>
      </c>
      <c r="C16" s="3">
        <v>1.8</v>
      </c>
      <c r="D16" s="3">
        <v>2.45</v>
      </c>
      <c r="E16" s="3">
        <v>2</v>
      </c>
      <c r="F16" s="3">
        <v>2.16</v>
      </c>
      <c r="G16" s="3">
        <v>2.45</v>
      </c>
      <c r="H16" s="3">
        <v>2.52</v>
      </c>
      <c r="I16" s="3">
        <v>2.16</v>
      </c>
      <c r="J16" s="3" t="s">
        <v>41</v>
      </c>
    </row>
    <row r="17" spans="1:10" ht="15.75">
      <c r="A17" s="2" t="s">
        <v>59</v>
      </c>
      <c r="B17" s="3">
        <v>2.7</v>
      </c>
      <c r="C17" s="3">
        <v>2.7</v>
      </c>
      <c r="D17" s="3">
        <v>3.67</v>
      </c>
      <c r="E17" s="3">
        <v>3</v>
      </c>
      <c r="F17" s="3">
        <v>3.24</v>
      </c>
      <c r="G17" s="3">
        <v>3.67</v>
      </c>
      <c r="H17" s="3">
        <v>3.78</v>
      </c>
      <c r="I17" s="3">
        <v>3.24</v>
      </c>
      <c r="J17" s="3" t="s">
        <v>41</v>
      </c>
    </row>
    <row r="18" spans="1:10" ht="15.75">
      <c r="A18" s="2" t="s">
        <v>60</v>
      </c>
      <c r="B18" s="3">
        <v>5.4</v>
      </c>
      <c r="C18" s="3">
        <v>5.4</v>
      </c>
      <c r="D18" s="3">
        <v>7.34</v>
      </c>
      <c r="E18" s="3">
        <v>6</v>
      </c>
      <c r="F18" s="3">
        <v>6.48</v>
      </c>
      <c r="G18" s="3">
        <v>7.34</v>
      </c>
      <c r="H18" s="3">
        <v>7.56</v>
      </c>
      <c r="I18" s="3">
        <v>6.48</v>
      </c>
      <c r="J18" s="3" t="s">
        <v>41</v>
      </c>
    </row>
    <row r="19" spans="1:10" ht="15.75">
      <c r="A19" s="2" t="s">
        <v>61</v>
      </c>
      <c r="B19" s="3">
        <v>10.8</v>
      </c>
      <c r="C19" s="3">
        <v>10.8</v>
      </c>
      <c r="D19" s="3">
        <v>14.69</v>
      </c>
      <c r="E19" s="3">
        <v>12</v>
      </c>
      <c r="F19" s="3">
        <v>12.96</v>
      </c>
      <c r="G19" s="3">
        <v>14.69</v>
      </c>
      <c r="H19" s="3">
        <v>15.12</v>
      </c>
      <c r="I19" s="3">
        <v>12.96</v>
      </c>
      <c r="J19" s="3" t="s">
        <v>41</v>
      </c>
    </row>
    <row r="20" spans="1:10" ht="15.75">
      <c r="A20" s="2" t="s">
        <v>85</v>
      </c>
      <c r="B20" s="3">
        <v>1</v>
      </c>
      <c r="C20" s="3">
        <v>1</v>
      </c>
      <c r="D20" s="3">
        <v>1.19</v>
      </c>
      <c r="E20" s="3">
        <v>1.09</v>
      </c>
      <c r="F20" s="3">
        <v>1.26</v>
      </c>
      <c r="G20" s="3">
        <v>1.3</v>
      </c>
      <c r="H20" s="3">
        <v>1.22</v>
      </c>
      <c r="I20" s="3">
        <v>1.17</v>
      </c>
      <c r="J20" s="3">
        <v>1.19</v>
      </c>
    </row>
    <row r="21" spans="1:10" ht="15.75">
      <c r="A21" s="2" t="s">
        <v>86</v>
      </c>
      <c r="B21" s="3">
        <v>1.58</v>
      </c>
      <c r="C21" s="3">
        <v>1.58</v>
      </c>
      <c r="D21" s="3">
        <v>1.87</v>
      </c>
      <c r="E21" s="3">
        <v>1.71</v>
      </c>
      <c r="F21" s="3">
        <v>1.99</v>
      </c>
      <c r="G21" s="3">
        <v>2.04</v>
      </c>
      <c r="H21" s="3">
        <v>1.93</v>
      </c>
      <c r="I21" s="3">
        <v>1.85</v>
      </c>
      <c r="J21" s="3">
        <v>1.88</v>
      </c>
    </row>
    <row r="22" spans="1:10" ht="15.75">
      <c r="A22" s="2" t="s">
        <v>87</v>
      </c>
      <c r="B22" s="3">
        <v>2.73</v>
      </c>
      <c r="C22" s="3">
        <v>2.73</v>
      </c>
      <c r="D22" s="3">
        <v>3.24</v>
      </c>
      <c r="E22" s="3">
        <v>2.97</v>
      </c>
      <c r="F22" s="3">
        <v>3.44</v>
      </c>
      <c r="G22" s="3">
        <v>3.54</v>
      </c>
      <c r="H22" s="3">
        <v>3.34</v>
      </c>
      <c r="I22" s="3">
        <v>3.2</v>
      </c>
      <c r="J22" s="3">
        <v>3.26</v>
      </c>
    </row>
    <row r="23" spans="1:10" ht="15.75">
      <c r="A23" s="2" t="s">
        <v>88</v>
      </c>
      <c r="B23" s="3">
        <v>5.14</v>
      </c>
      <c r="C23" s="3">
        <v>5.14</v>
      </c>
      <c r="D23" s="3">
        <v>6.09</v>
      </c>
      <c r="E23" s="3">
        <v>5.58</v>
      </c>
      <c r="F23" s="3">
        <v>6.47</v>
      </c>
      <c r="G23" s="3">
        <v>6.66</v>
      </c>
      <c r="H23" s="3">
        <v>6.28</v>
      </c>
      <c r="I23" s="3">
        <v>6.01</v>
      </c>
      <c r="J23" s="3">
        <v>6.13</v>
      </c>
    </row>
    <row r="24" spans="1:10" ht="15.75">
      <c r="A24" s="2" t="s">
        <v>89</v>
      </c>
      <c r="B24" s="3">
        <v>8.62</v>
      </c>
      <c r="C24" s="3">
        <v>8.62</v>
      </c>
      <c r="D24" s="3">
        <v>10.22</v>
      </c>
      <c r="E24" s="3">
        <v>9.36</v>
      </c>
      <c r="F24" s="3">
        <v>10.85</v>
      </c>
      <c r="G24" s="3">
        <v>11.17</v>
      </c>
      <c r="H24" s="3">
        <v>10.54</v>
      </c>
      <c r="I24" s="3">
        <v>10.09</v>
      </c>
      <c r="J24" s="3">
        <v>10.28</v>
      </c>
    </row>
    <row r="25" spans="1:10" ht="15.75">
      <c r="A25" s="2" t="s">
        <v>90</v>
      </c>
      <c r="B25" s="3">
        <v>10.28</v>
      </c>
      <c r="C25" s="3">
        <v>10.28</v>
      </c>
      <c r="D25" s="3">
        <v>12.19</v>
      </c>
      <c r="E25" s="3">
        <v>11.16</v>
      </c>
      <c r="F25" s="3">
        <v>12.94</v>
      </c>
      <c r="G25" s="3">
        <v>13.32</v>
      </c>
      <c r="H25" s="3">
        <v>12.56</v>
      </c>
      <c r="I25" s="3">
        <v>12.03</v>
      </c>
      <c r="J25" s="3">
        <v>12.26</v>
      </c>
    </row>
    <row r="26" spans="1:10" ht="15.75">
      <c r="A26" s="2" t="s">
        <v>63</v>
      </c>
      <c r="B26" s="3">
        <v>0.25</v>
      </c>
      <c r="C26" s="3">
        <v>0.25</v>
      </c>
      <c r="D26" s="11">
        <v>0.32</v>
      </c>
      <c r="E26" s="89">
        <f>1.1*C26</f>
        <v>0.275</v>
      </c>
      <c r="F26" s="88">
        <f>1.2*C26</f>
        <v>0.3</v>
      </c>
      <c r="G26" s="11">
        <v>0.33</v>
      </c>
      <c r="H26" s="14">
        <v>0.385</v>
      </c>
      <c r="I26" s="11" t="s">
        <v>41</v>
      </c>
      <c r="J26" s="3" t="s">
        <v>41</v>
      </c>
    </row>
    <row r="27" spans="1:10" ht="15.75">
      <c r="A27" s="2" t="s">
        <v>20</v>
      </c>
      <c r="B27" s="3">
        <f aca="true" t="shared" si="0" ref="B27:C29">B26*2</f>
        <v>0.5</v>
      </c>
      <c r="C27" s="3">
        <f t="shared" si="0"/>
        <v>0.5</v>
      </c>
      <c r="D27" s="11">
        <v>0.64</v>
      </c>
      <c r="E27" s="88">
        <f>1.1*C27</f>
        <v>0.55</v>
      </c>
      <c r="F27" s="88">
        <f>1.2*C27</f>
        <v>0.6</v>
      </c>
      <c r="G27" s="11">
        <v>0.66</v>
      </c>
      <c r="H27" s="11">
        <v>0.77</v>
      </c>
      <c r="I27" s="11" t="s">
        <v>41</v>
      </c>
      <c r="J27" s="3" t="s">
        <v>41</v>
      </c>
    </row>
    <row r="28" spans="1:10" ht="15.75">
      <c r="A28" s="2" t="s">
        <v>21</v>
      </c>
      <c r="B28" s="3">
        <f t="shared" si="0"/>
        <v>1</v>
      </c>
      <c r="C28" s="3">
        <f t="shared" si="0"/>
        <v>1</v>
      </c>
      <c r="D28" s="11">
        <v>1.28</v>
      </c>
      <c r="E28" s="88">
        <f>1.1*C28</f>
        <v>1.1</v>
      </c>
      <c r="F28" s="88">
        <f>1.2*C28</f>
        <v>1.2</v>
      </c>
      <c r="G28" s="11">
        <v>1.32</v>
      </c>
      <c r="H28" s="11">
        <v>1.54</v>
      </c>
      <c r="I28" s="11" t="s">
        <v>41</v>
      </c>
      <c r="J28" s="3" t="s">
        <v>41</v>
      </c>
    </row>
    <row r="29" spans="1:10" ht="15.75">
      <c r="A29" s="2" t="s">
        <v>22</v>
      </c>
      <c r="B29" s="3">
        <f t="shared" si="0"/>
        <v>2</v>
      </c>
      <c r="C29" s="3">
        <f t="shared" si="0"/>
        <v>2</v>
      </c>
      <c r="D29" s="11">
        <v>2.56</v>
      </c>
      <c r="E29" s="88">
        <f>1.1*C29</f>
        <v>2.2</v>
      </c>
      <c r="F29" s="88">
        <f>1.2*C29</f>
        <v>2.4</v>
      </c>
      <c r="G29" s="11">
        <v>2.64</v>
      </c>
      <c r="H29" s="11">
        <v>3.08</v>
      </c>
      <c r="I29" s="11" t="s">
        <v>41</v>
      </c>
      <c r="J29" s="3" t="s">
        <v>41</v>
      </c>
    </row>
    <row r="30" spans="1:10" ht="15.75">
      <c r="A30" s="2" t="s">
        <v>17</v>
      </c>
      <c r="B30" s="3">
        <v>2.05</v>
      </c>
      <c r="C30" s="3">
        <v>2.05</v>
      </c>
      <c r="D30" s="11">
        <v>2.7</v>
      </c>
      <c r="E30" s="3">
        <v>2.26</v>
      </c>
      <c r="F30" s="3">
        <v>2.46</v>
      </c>
      <c r="G30" s="11">
        <v>3.07</v>
      </c>
      <c r="H30" s="11">
        <v>3.04</v>
      </c>
      <c r="I30" s="11" t="s">
        <v>41</v>
      </c>
      <c r="J30" s="3">
        <v>2.46</v>
      </c>
    </row>
    <row r="31" spans="1:10" ht="15.75">
      <c r="A31" s="2" t="s">
        <v>18</v>
      </c>
      <c r="B31" s="3">
        <v>4.1</v>
      </c>
      <c r="C31" s="3">
        <v>4.1</v>
      </c>
      <c r="D31" s="11">
        <v>5.4</v>
      </c>
      <c r="E31" s="3">
        <v>4.52</v>
      </c>
      <c r="F31" s="3">
        <v>4.92</v>
      </c>
      <c r="G31" s="11">
        <v>6.14</v>
      </c>
      <c r="H31" s="11">
        <v>6.08</v>
      </c>
      <c r="I31" s="11" t="s">
        <v>41</v>
      </c>
      <c r="J31" s="3">
        <v>4.92</v>
      </c>
    </row>
    <row r="32" spans="1:10" ht="15.75">
      <c r="A32" s="2" t="s">
        <v>19</v>
      </c>
      <c r="B32" s="3">
        <v>8.2</v>
      </c>
      <c r="C32" s="3">
        <v>8.2</v>
      </c>
      <c r="D32" s="11">
        <v>10.8</v>
      </c>
      <c r="E32" s="3">
        <v>9.04</v>
      </c>
      <c r="F32" s="3">
        <v>9.84</v>
      </c>
      <c r="G32" s="11">
        <v>12.28</v>
      </c>
      <c r="H32" s="11">
        <v>12.16</v>
      </c>
      <c r="I32" s="11" t="s">
        <v>41</v>
      </c>
      <c r="J32" s="3">
        <v>9.84</v>
      </c>
    </row>
    <row r="33" spans="1:10" ht="15.75">
      <c r="A33" s="2" t="s">
        <v>1</v>
      </c>
      <c r="B33" s="89">
        <v>0.025</v>
      </c>
      <c r="C33" s="89">
        <v>0.025</v>
      </c>
      <c r="D33" s="14">
        <v>0.035</v>
      </c>
      <c r="E33" s="89">
        <v>0.026</v>
      </c>
      <c r="F33" s="89">
        <v>0.029</v>
      </c>
      <c r="G33" s="14">
        <v>0.025</v>
      </c>
      <c r="H33" s="14">
        <v>0.025</v>
      </c>
      <c r="I33" s="14">
        <v>0.029</v>
      </c>
      <c r="J33" s="48">
        <v>0.025</v>
      </c>
    </row>
    <row r="34" spans="1:10" ht="15.75">
      <c r="A34" s="2" t="s">
        <v>66</v>
      </c>
      <c r="B34" s="90">
        <v>4.19</v>
      </c>
      <c r="C34" s="90">
        <v>4.19</v>
      </c>
      <c r="D34" s="90">
        <v>4.19</v>
      </c>
      <c r="E34" s="90">
        <v>4.19</v>
      </c>
      <c r="F34" s="90">
        <v>4.19</v>
      </c>
      <c r="G34" s="90">
        <v>4.19</v>
      </c>
      <c r="H34" s="90">
        <v>4.19</v>
      </c>
      <c r="I34" s="90">
        <v>4.19</v>
      </c>
      <c r="J34" s="90">
        <v>4.19</v>
      </c>
    </row>
    <row r="35" spans="1:10" ht="15.75">
      <c r="A35" s="2" t="s">
        <v>67</v>
      </c>
      <c r="B35" s="90">
        <v>0.44</v>
      </c>
      <c r="C35" s="90">
        <v>0.44</v>
      </c>
      <c r="D35" s="90">
        <v>0.44</v>
      </c>
      <c r="E35" s="90">
        <v>0.44</v>
      </c>
      <c r="F35" s="90">
        <v>0.44</v>
      </c>
      <c r="G35" s="90">
        <v>0.44</v>
      </c>
      <c r="H35" s="90">
        <v>0.44</v>
      </c>
      <c r="I35" s="90">
        <v>0.44</v>
      </c>
      <c r="J35" s="90">
        <v>0.44</v>
      </c>
    </row>
    <row r="36" spans="1:10" ht="15.75">
      <c r="A36" s="2" t="s">
        <v>72</v>
      </c>
      <c r="B36" s="89">
        <v>0</v>
      </c>
      <c r="C36" s="89">
        <v>0</v>
      </c>
      <c r="D36" s="89">
        <v>0</v>
      </c>
      <c r="E36" s="89">
        <v>0</v>
      </c>
      <c r="F36" s="89">
        <v>0</v>
      </c>
      <c r="G36" s="89">
        <v>0</v>
      </c>
      <c r="H36" s="89">
        <v>0</v>
      </c>
      <c r="I36" s="89">
        <v>0</v>
      </c>
      <c r="J36" s="89">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
  <sheetViews>
    <sheetView zoomScalePageLayoutView="0" workbookViewId="0" topLeftCell="A1">
      <selection activeCell="F1" sqref="F1"/>
    </sheetView>
  </sheetViews>
  <sheetFormatPr defaultColWidth="9.00390625" defaultRowHeight="15.75"/>
  <cols>
    <col min="1" max="1" width="14.50390625" style="0" bestFit="1" customWidth="1"/>
  </cols>
  <sheetData>
    <row r="1" ht="15.75">
      <c r="A1" t="s">
        <v>65</v>
      </c>
    </row>
    <row r="2" ht="15.75">
      <c r="A2" t="s">
        <v>66</v>
      </c>
    </row>
    <row r="3" ht="15.75">
      <c r="A3" t="s">
        <v>67</v>
      </c>
    </row>
    <row r="4" ht="15.75">
      <c r="A4" t="s">
        <v>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Jake Harding</cp:lastModifiedBy>
  <cp:lastPrinted>2019-10-04T14:20:58Z</cp:lastPrinted>
  <dcterms:created xsi:type="dcterms:W3CDTF">2017-03-09T22:24:32Z</dcterms:created>
  <dcterms:modified xsi:type="dcterms:W3CDTF">2020-05-09T11:15:55Z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0x010100E951BED2C4D335459CC85DF4005F31BC</vt:lpwstr>
  </property>
</Properties>
</file>